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s://conduent-my.sharepoint.com/personal/alan_katz_conduent_com/Documents/Earnings/Q2 2018/Final Docs/"/>
    </mc:Choice>
  </mc:AlternateContent>
  <xr:revisionPtr revIDLastSave="0" documentId="8_{B850F6E1-B4CF-456F-A099-F1FA28440A35}" xr6:coauthVersionLast="31" xr6:coauthVersionMax="31" xr10:uidLastSave="{00000000-0000-0000-0000-000000000000}"/>
  <bookViews>
    <workbookView xWindow="0" yWindow="0" windowWidth="20490" windowHeight="7545" firstSheet="1" activeTab="1" xr2:uid="{C9A256CB-7034-40AF-979F-F8744000A7EC}"/>
  </bookViews>
  <sheets>
    <sheet name="Investor Metrics File" sheetId="1" state="hidden" r:id="rId1"/>
    <sheet name="Index" sheetId="2" r:id="rId2"/>
    <sheet name="GAAP" sheetId="3" r:id="rId3"/>
    <sheet name="Non-GAAP" sheetId="4" r:id="rId4"/>
    <sheet name="Non-GAAP 606 Adj" sheetId="5" r:id="rId5"/>
    <sheet name="Balance Sheet" sheetId="6" r:id="rId6"/>
    <sheet name="Balance Sheet Summary" sheetId="7" r:id="rId7"/>
    <sheet name="Cash Flows" sheetId="8" r:id="rId8"/>
    <sheet name="Operational Data" sheetId="9" r:id="rId9"/>
    <sheet name="Segments Data" sheetId="10" r:id="rId10"/>
    <sheet name="Segments 606 Adj" sheetId="11" r:id="rId11"/>
    <sheet name="Horizontal Revenue" sheetId="12" r:id="rId12"/>
  </sheets>
  <definedNames>
    <definedName name="_xlnm.Print_Area" localSheetId="5">'Balance Sheet'!$A$1:$I$46</definedName>
    <definedName name="_xlnm.Print_Area" localSheetId="6">'Balance Sheet Summary'!$A$1:$K$22</definedName>
    <definedName name="_xlnm.Print_Area" localSheetId="7">'Cash Flows'!$A$1:$N$61</definedName>
    <definedName name="_xlnm.Print_Area" localSheetId="2">GAAP!$A$1:$M$41</definedName>
    <definedName name="_xlnm.Print_Area" localSheetId="11">'Horizontal Revenue'!$A$1:$L$34</definedName>
    <definedName name="_xlnm.Print_Area" localSheetId="1">Index!$B$1:$I$19</definedName>
    <definedName name="_xlnm.Print_Area" localSheetId="3">'Non-GAAP'!$A$1:$L$89</definedName>
    <definedName name="_xlnm.Print_Area" localSheetId="4">'Non-GAAP 606 Adj'!$A$1:$L$80</definedName>
    <definedName name="_xlnm.Print_Area" localSheetId="8">'Operational Data'!$A$1:$N$40</definedName>
    <definedName name="_xlnm.Print_Area" localSheetId="10">'Segments 606 Adj'!$A$1:$L$50</definedName>
    <definedName name="_xlnm.Print_Area" localSheetId="9">'Segments Data'!$A$1:$L$64</definedName>
  </definedNames>
  <calcPr calcId="179017"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0" i="9" l="1"/>
  <c r="H24" i="12" l="1"/>
  <c r="H16" i="12"/>
  <c r="H19" i="12"/>
  <c r="F19" i="12"/>
  <c r="H18" i="12"/>
  <c r="H17" i="12"/>
  <c r="F16" i="12"/>
  <c r="E16" i="12"/>
  <c r="D16" i="12"/>
  <c r="C16" i="12"/>
  <c r="H27" i="12"/>
  <c r="H33" i="12"/>
  <c r="H32" i="12" s="1"/>
  <c r="H30" i="12"/>
  <c r="H29" i="12"/>
  <c r="H28" i="12"/>
  <c r="H25" i="12"/>
  <c r="H23" i="12"/>
  <c r="H22" i="12"/>
  <c r="H21" i="12"/>
  <c r="H20" i="12"/>
  <c r="H13" i="12"/>
  <c r="H14" i="12"/>
  <c r="H12" i="12"/>
  <c r="K47" i="10" l="1"/>
  <c r="J47" i="10"/>
  <c r="H47" i="10"/>
  <c r="F47" i="10"/>
  <c r="E47" i="10"/>
  <c r="D47" i="10"/>
  <c r="C47" i="10"/>
  <c r="M36" i="8"/>
  <c r="L36" i="8"/>
  <c r="J36" i="8"/>
  <c r="H36" i="8"/>
  <c r="G36" i="8"/>
  <c r="F36" i="8"/>
  <c r="E36" i="8"/>
  <c r="L30" i="9" l="1"/>
  <c r="J30" i="9"/>
  <c r="H30" i="9"/>
  <c r="G30" i="9"/>
  <c r="F30" i="9"/>
  <c r="E30" i="9"/>
  <c r="C30" i="9"/>
  <c r="L21" i="9"/>
  <c r="J21" i="9"/>
  <c r="H21" i="9"/>
  <c r="G21" i="9"/>
  <c r="F21" i="9"/>
  <c r="E21" i="9"/>
  <c r="C21" i="9"/>
  <c r="L16" i="9"/>
  <c r="J16" i="9"/>
  <c r="H16" i="9"/>
  <c r="G16" i="9"/>
  <c r="F16" i="9"/>
  <c r="E16" i="9"/>
  <c r="C16" i="9"/>
  <c r="L11" i="9"/>
  <c r="J11" i="9"/>
  <c r="H11" i="9"/>
  <c r="G11" i="9"/>
  <c r="F11" i="9"/>
  <c r="E11" i="9"/>
  <c r="C11" i="9"/>
  <c r="H54" i="8"/>
  <c r="C54" i="8"/>
  <c r="L52" i="8"/>
  <c r="B13" i="7"/>
  <c r="B10" i="7"/>
  <c r="F7" i="6"/>
  <c r="A76" i="5"/>
  <c r="A75" i="5"/>
  <c r="A73" i="5"/>
  <c r="A61" i="5"/>
  <c r="A58" i="5"/>
  <c r="A56" i="5"/>
  <c r="C53" i="5"/>
  <c r="A33" i="5"/>
  <c r="A29" i="5"/>
  <c r="A19" i="5"/>
  <c r="A18" i="5"/>
  <c r="A20" i="5"/>
  <c r="A12" i="5"/>
  <c r="A55" i="5" s="1"/>
  <c r="K9" i="5"/>
  <c r="E9" i="5"/>
  <c r="A79" i="4"/>
  <c r="A78" i="4"/>
  <c r="F67" i="4"/>
  <c r="A60" i="4"/>
  <c r="A74" i="5" s="1"/>
  <c r="A58" i="4"/>
  <c r="A72" i="5" s="1"/>
  <c r="F52" i="4"/>
  <c r="F66" i="5" s="1"/>
  <c r="F64" i="5"/>
  <c r="D64" i="5"/>
  <c r="A64" i="5"/>
  <c r="K42" i="4"/>
  <c r="F42" i="4"/>
  <c r="C42" i="4"/>
  <c r="A33" i="4"/>
  <c r="F32" i="4"/>
  <c r="F58" i="4" s="1"/>
  <c r="F72" i="5" s="1"/>
  <c r="A32" i="4"/>
  <c r="A26" i="4"/>
  <c r="D74" i="4"/>
  <c r="F71" i="4"/>
  <c r="F78" i="4"/>
  <c r="D32" i="4"/>
  <c r="D58" i="4" s="1"/>
  <c r="D72" i="5" s="1"/>
  <c r="J44" i="4"/>
  <c r="J8" i="4"/>
  <c r="F8" i="4"/>
  <c r="D8" i="4"/>
  <c r="A18" i="4"/>
  <c r="A32" i="5"/>
  <c r="A31" i="5"/>
  <c r="A30" i="5"/>
  <c r="A22" i="4"/>
  <c r="A48" i="4" s="1"/>
  <c r="A62" i="5" s="1"/>
  <c r="A28" i="5"/>
  <c r="A27" i="5"/>
  <c r="A26" i="5"/>
  <c r="K6" i="3"/>
  <c r="G6" i="3"/>
  <c r="E6" i="3"/>
  <c r="D6" i="3"/>
  <c r="H7" i="1"/>
  <c r="F7" i="1"/>
  <c r="E7" i="1"/>
  <c r="C7" i="1"/>
  <c r="B7" i="1"/>
  <c r="H6" i="1"/>
  <c r="F6" i="1"/>
  <c r="E6" i="1"/>
  <c r="C6" i="1"/>
  <c r="B6" i="1"/>
  <c r="F5" i="1"/>
  <c r="E5" i="1"/>
  <c r="C5" i="1"/>
  <c r="B5" i="1"/>
  <c r="E53" i="5" s="1"/>
  <c r="F4" i="1"/>
  <c r="E4" i="1"/>
  <c r="C4" i="1"/>
  <c r="D44" i="4" s="1"/>
  <c r="B4" i="1"/>
  <c r="F3" i="1"/>
  <c r="E3" i="1"/>
  <c r="C3" i="1"/>
  <c r="B3" i="1"/>
  <c r="C7" i="6" s="1"/>
  <c r="F74" i="4" l="1"/>
  <c r="F54" i="4"/>
  <c r="F68" i="5" s="1"/>
  <c r="J74" i="4"/>
  <c r="J54" i="4"/>
  <c r="K59" i="10"/>
  <c r="K60" i="10"/>
  <c r="K29" i="10"/>
  <c r="K39" i="10"/>
  <c r="K49" i="10" s="1"/>
  <c r="K28" i="10"/>
  <c r="K14" i="10"/>
  <c r="K44" i="4"/>
  <c r="D73" i="5"/>
  <c r="D48" i="4"/>
  <c r="D62" i="5" s="1"/>
  <c r="A19" i="4"/>
  <c r="A25" i="4"/>
  <c r="A57" i="4"/>
  <c r="A71" i="5" s="1"/>
  <c r="A77" i="4"/>
  <c r="D54" i="4"/>
  <c r="D68" i="5" s="1"/>
  <c r="E42" i="5"/>
  <c r="E75" i="5" s="1"/>
  <c r="E57" i="5"/>
  <c r="E41" i="5"/>
  <c r="E76" i="5" s="1"/>
  <c r="G36" i="3"/>
  <c r="F73" i="5"/>
  <c r="F48" i="4"/>
  <c r="F62" i="5" s="1"/>
  <c r="D78" i="4"/>
  <c r="E56" i="5"/>
  <c r="C44" i="4"/>
  <c r="D60" i="10"/>
  <c r="D39" i="10"/>
  <c r="D49" i="10" s="1"/>
  <c r="D28" i="10"/>
  <c r="E14" i="10"/>
  <c r="E59" i="10"/>
  <c r="E29" i="10"/>
  <c r="E44" i="4"/>
  <c r="F29" i="10"/>
  <c r="H8" i="12"/>
  <c r="H8" i="11"/>
  <c r="J6" i="9"/>
  <c r="J33" i="9" s="1"/>
  <c r="H8" i="10"/>
  <c r="H67" i="4"/>
  <c r="J6" i="8"/>
  <c r="H53" i="5"/>
  <c r="H9" i="5"/>
  <c r="H42" i="4"/>
  <c r="H8" i="4"/>
  <c r="I6" i="3"/>
  <c r="F44" i="4"/>
  <c r="A23" i="4"/>
  <c r="A57" i="5"/>
  <c r="A21" i="5"/>
  <c r="J71" i="4"/>
  <c r="J52" i="4"/>
  <c r="A21" i="4"/>
  <c r="J8" i="12"/>
  <c r="L6" i="9"/>
  <c r="L33" i="9" s="1"/>
  <c r="J8" i="11"/>
  <c r="J8" i="10"/>
  <c r="L6" i="8"/>
  <c r="I6" i="7"/>
  <c r="G7" i="6"/>
  <c r="J9" i="5"/>
  <c r="J42" i="4"/>
  <c r="J53" i="5"/>
  <c r="K8" i="12"/>
  <c r="K8" i="11"/>
  <c r="K8" i="10"/>
  <c r="M6" i="9"/>
  <c r="M6" i="8"/>
  <c r="J6" i="7"/>
  <c r="K67" i="4"/>
  <c r="C8" i="4"/>
  <c r="A20" i="4"/>
  <c r="A24" i="4"/>
  <c r="J67" i="4"/>
  <c r="K42" i="5"/>
  <c r="K75" i="5" s="1"/>
  <c r="K57" i="5"/>
  <c r="K56" i="5"/>
  <c r="B12" i="7"/>
  <c r="C8" i="12"/>
  <c r="C8" i="11"/>
  <c r="E6" i="9"/>
  <c r="E33" i="9" s="1"/>
  <c r="C8" i="10"/>
  <c r="E6" i="7"/>
  <c r="E6" i="8"/>
  <c r="C67" i="4"/>
  <c r="D8" i="12"/>
  <c r="F6" i="9"/>
  <c r="F33" i="9" s="1"/>
  <c r="D8" i="11"/>
  <c r="D8" i="10"/>
  <c r="F6" i="8"/>
  <c r="F6" i="7"/>
  <c r="D9" i="5"/>
  <c r="D42" i="4"/>
  <c r="D7" i="6"/>
  <c r="D53" i="5"/>
  <c r="E8" i="11"/>
  <c r="E8" i="12"/>
  <c r="G6" i="9"/>
  <c r="G33" i="9" s="1"/>
  <c r="E8" i="10"/>
  <c r="E7" i="6"/>
  <c r="G6" i="8"/>
  <c r="G6" i="7"/>
  <c r="E67" i="4"/>
  <c r="F8" i="12"/>
  <c r="F8" i="11"/>
  <c r="F8" i="10"/>
  <c r="H6" i="9"/>
  <c r="H33" i="9" s="1"/>
  <c r="H6" i="8"/>
  <c r="F53" i="5"/>
  <c r="H6" i="7"/>
  <c r="F9" i="5"/>
  <c r="C6" i="7"/>
  <c r="B7" i="6"/>
  <c r="F6" i="3"/>
  <c r="L6" i="3"/>
  <c r="D10" i="3"/>
  <c r="A34" i="5"/>
  <c r="A27" i="4"/>
  <c r="A49" i="4" s="1"/>
  <c r="A63" i="5" s="1"/>
  <c r="D36" i="3"/>
  <c r="E8" i="4"/>
  <c r="K8" i="4"/>
  <c r="H44" i="4"/>
  <c r="E42" i="4"/>
  <c r="D67" i="4"/>
  <c r="C9" i="5"/>
  <c r="K41" i="5"/>
  <c r="K76" i="5" s="1"/>
  <c r="K53" i="5"/>
  <c r="H7" i="6"/>
  <c r="B9" i="7"/>
  <c r="B11" i="7"/>
  <c r="H30" i="6"/>
  <c r="H35" i="6" s="1"/>
  <c r="E30" i="6"/>
  <c r="E35" i="6" s="1"/>
  <c r="C30" i="6"/>
  <c r="C35" i="6" s="1"/>
  <c r="C44" i="6" s="1"/>
  <c r="B43" i="6"/>
  <c r="J44" i="8"/>
  <c r="D30" i="6"/>
  <c r="D35" i="6" s="1"/>
  <c r="C24" i="8"/>
  <c r="C43" i="6"/>
  <c r="M24" i="8"/>
  <c r="C52" i="8"/>
  <c r="H24" i="8"/>
  <c r="G53" i="8"/>
  <c r="F54" i="8"/>
  <c r="J53" i="8"/>
  <c r="E53" i="8"/>
  <c r="H53" i="8"/>
  <c r="F52" i="8"/>
  <c r="M52" i="8"/>
  <c r="C53" i="8"/>
  <c r="L53" i="8"/>
  <c r="J54" i="8"/>
  <c r="E54" i="8"/>
  <c r="M54" i="8"/>
  <c r="G54" i="8"/>
  <c r="L54" i="8"/>
  <c r="G52" i="8"/>
  <c r="F53" i="8"/>
  <c r="M53" i="8"/>
  <c r="G34" i="8"/>
  <c r="M51" i="8" l="1"/>
  <c r="M57" i="8" s="1"/>
  <c r="M60" i="8" s="1"/>
  <c r="C51" i="8"/>
  <c r="C57" i="8" s="1"/>
  <c r="C60" i="8" s="1"/>
  <c r="H51" i="8"/>
  <c r="F44" i="8"/>
  <c r="H44" i="8"/>
  <c r="J52" i="8"/>
  <c r="J34" i="8"/>
  <c r="G43" i="6"/>
  <c r="F34" i="8"/>
  <c r="F24" i="8"/>
  <c r="B30" i="6"/>
  <c r="B35" i="6" s="1"/>
  <c r="B44" i="6" s="1"/>
  <c r="E14" i="6"/>
  <c r="E20" i="6" s="1"/>
  <c r="C14" i="6"/>
  <c r="C20" i="6" s="1"/>
  <c r="C45" i="6" s="1"/>
  <c r="F41" i="5"/>
  <c r="F76" i="5" s="1"/>
  <c r="F56" i="5"/>
  <c r="F18" i="5"/>
  <c r="F39" i="5" s="1"/>
  <c r="F42" i="5"/>
  <c r="F75" i="5" s="1"/>
  <c r="F57" i="5"/>
  <c r="F19" i="5"/>
  <c r="F40" i="5" s="1"/>
  <c r="E53" i="10"/>
  <c r="E32" i="11" s="1"/>
  <c r="E51" i="10"/>
  <c r="F15" i="7"/>
  <c r="E15" i="7"/>
  <c r="K61" i="5"/>
  <c r="K35" i="5"/>
  <c r="C64" i="5"/>
  <c r="C12" i="4"/>
  <c r="C15" i="4" s="1"/>
  <c r="C16" i="4" s="1"/>
  <c r="C48" i="4"/>
  <c r="C62" i="5" s="1"/>
  <c r="C73" i="5"/>
  <c r="I15" i="7"/>
  <c r="J66" i="5"/>
  <c r="A74" i="4"/>
  <c r="A54" i="4"/>
  <c r="A68" i="5" s="1"/>
  <c r="J51" i="4"/>
  <c r="J72" i="4"/>
  <c r="J73" i="5"/>
  <c r="K10" i="3"/>
  <c r="F55" i="5"/>
  <c r="F58" i="5" s="1"/>
  <c r="F15" i="5"/>
  <c r="F14" i="10"/>
  <c r="F28" i="10"/>
  <c r="F60" i="10"/>
  <c r="E32" i="10"/>
  <c r="E60" i="10"/>
  <c r="D29" i="10"/>
  <c r="H38" i="10"/>
  <c r="C28" i="10"/>
  <c r="H18" i="10"/>
  <c r="H28" i="11" s="1"/>
  <c r="C29" i="10"/>
  <c r="H19" i="10"/>
  <c r="H18" i="11"/>
  <c r="H45" i="11"/>
  <c r="H46" i="11"/>
  <c r="D77" i="4"/>
  <c r="D57" i="4"/>
  <c r="D71" i="5" s="1"/>
  <c r="J32" i="4"/>
  <c r="J78" i="4"/>
  <c r="F75" i="4"/>
  <c r="F55" i="4"/>
  <c r="F69" i="5" s="1"/>
  <c r="F47" i="4"/>
  <c r="F28" i="4"/>
  <c r="F82" i="4"/>
  <c r="F49" i="4"/>
  <c r="F63" i="5" s="1"/>
  <c r="A71" i="4"/>
  <c r="A52" i="4"/>
  <c r="A66" i="5" s="1"/>
  <c r="D55" i="4"/>
  <c r="D69" i="5" s="1"/>
  <c r="D75" i="4"/>
  <c r="E10" i="3"/>
  <c r="K27" i="10"/>
  <c r="K20" i="10"/>
  <c r="K58" i="10"/>
  <c r="K45" i="10"/>
  <c r="K61" i="10" s="1"/>
  <c r="J55" i="5"/>
  <c r="J58" i="10"/>
  <c r="J45" i="10"/>
  <c r="J29" i="10"/>
  <c r="L44" i="8"/>
  <c r="E24" i="8"/>
  <c r="D43" i="6"/>
  <c r="J24" i="8"/>
  <c r="L24" i="8"/>
  <c r="H43" i="6"/>
  <c r="H44" i="6" s="1"/>
  <c r="F30" i="6"/>
  <c r="F35" i="6" s="1"/>
  <c r="G14" i="6"/>
  <c r="G20" i="6" s="1"/>
  <c r="K73" i="5"/>
  <c r="K18" i="5"/>
  <c r="K39" i="5" s="1"/>
  <c r="K64" i="5"/>
  <c r="K48" i="4"/>
  <c r="K62" i="5" s="1"/>
  <c r="L36" i="3"/>
  <c r="L10" i="3"/>
  <c r="K12" i="4" s="1"/>
  <c r="K15" i="4" s="1"/>
  <c r="K16" i="4" s="1"/>
  <c r="H15" i="7"/>
  <c r="F53" i="10"/>
  <c r="F52" i="10"/>
  <c r="F51" i="10"/>
  <c r="G15" i="7"/>
  <c r="D32" i="12"/>
  <c r="D14" i="12" s="1"/>
  <c r="C52" i="10"/>
  <c r="D14" i="6"/>
  <c r="D20" i="6" s="1"/>
  <c r="A75" i="4"/>
  <c r="A55" i="4"/>
  <c r="A69" i="5" s="1"/>
  <c r="K52" i="10"/>
  <c r="K53" i="10"/>
  <c r="K51" i="10"/>
  <c r="J73" i="4"/>
  <c r="J53" i="4"/>
  <c r="J47" i="4"/>
  <c r="J28" i="4"/>
  <c r="J77" i="4"/>
  <c r="J57" i="4"/>
  <c r="K36" i="3"/>
  <c r="I36" i="3"/>
  <c r="I10" i="3"/>
  <c r="F59" i="10"/>
  <c r="F39" i="10"/>
  <c r="F49" i="10" s="1"/>
  <c r="E28" i="10"/>
  <c r="D14" i="10"/>
  <c r="H11" i="10"/>
  <c r="H12" i="11" s="1"/>
  <c r="C14" i="10"/>
  <c r="C39" i="10"/>
  <c r="C49" i="10" s="1"/>
  <c r="H36" i="10"/>
  <c r="H37" i="10"/>
  <c r="H29" i="11" s="1"/>
  <c r="H40" i="11"/>
  <c r="H39" i="11"/>
  <c r="F53" i="4"/>
  <c r="F67" i="5" s="1"/>
  <c r="F73" i="4"/>
  <c r="F76" i="4"/>
  <c r="F56" i="4"/>
  <c r="F70" i="5" s="1"/>
  <c r="A76" i="4"/>
  <c r="A56" i="4"/>
  <c r="A70" i="5" s="1"/>
  <c r="D79" i="4"/>
  <c r="D33" i="4"/>
  <c r="D60" i="4" s="1"/>
  <c r="D74" i="5" s="1"/>
  <c r="D47" i="4"/>
  <c r="D28" i="4"/>
  <c r="D76" i="4"/>
  <c r="D56" i="4"/>
  <c r="D70" i="5" s="1"/>
  <c r="E23" i="3"/>
  <c r="E36" i="3"/>
  <c r="K32" i="10"/>
  <c r="J28" i="10"/>
  <c r="J60" i="10"/>
  <c r="J14" i="10"/>
  <c r="J68" i="5"/>
  <c r="G44" i="8"/>
  <c r="E44" i="8"/>
  <c r="L34" i="8"/>
  <c r="H52" i="8"/>
  <c r="H34" i="8"/>
  <c r="H47" i="8" s="1"/>
  <c r="H49" i="8" s="1"/>
  <c r="F43" i="6"/>
  <c r="G24" i="8"/>
  <c r="B14" i="6"/>
  <c r="B20" i="6" s="1"/>
  <c r="E73" i="5"/>
  <c r="E64" i="5"/>
  <c r="E48" i="4"/>
  <c r="E62" i="5" s="1"/>
  <c r="F36" i="3"/>
  <c r="F44" i="11"/>
  <c r="F43" i="11"/>
  <c r="F48" i="11" s="1"/>
  <c r="F29" i="11"/>
  <c r="F24" i="11"/>
  <c r="F26" i="11" s="1"/>
  <c r="F32" i="11"/>
  <c r="F28" i="11"/>
  <c r="F33" i="11" s="1"/>
  <c r="F34" i="11" s="1"/>
  <c r="F38" i="11"/>
  <c r="F41" i="11" s="1"/>
  <c r="F31" i="11"/>
  <c r="F17" i="11"/>
  <c r="F16" i="11"/>
  <c r="F19" i="11" s="1"/>
  <c r="F20" i="11" s="1"/>
  <c r="F12" i="11"/>
  <c r="F14" i="11" s="1"/>
  <c r="E32" i="12"/>
  <c r="E14" i="12" s="1"/>
  <c r="D52" i="10"/>
  <c r="D51" i="10"/>
  <c r="D31" i="11" s="1"/>
  <c r="D53" i="10"/>
  <c r="A51" i="4"/>
  <c r="A65" i="5" s="1"/>
  <c r="A72" i="4"/>
  <c r="J15" i="7"/>
  <c r="K43" i="11"/>
  <c r="K38" i="11"/>
  <c r="K41" i="11" s="1"/>
  <c r="K31" i="11"/>
  <c r="K29" i="11"/>
  <c r="K24" i="11"/>
  <c r="K26" i="11" s="1"/>
  <c r="K32" i="11"/>
  <c r="K28" i="11"/>
  <c r="K16" i="11"/>
  <c r="K12" i="11"/>
  <c r="K14" i="11" s="1"/>
  <c r="K44" i="11"/>
  <c r="K17" i="11"/>
  <c r="J18" i="5"/>
  <c r="J15" i="5"/>
  <c r="J19" i="5"/>
  <c r="J17" i="5"/>
  <c r="J52" i="10"/>
  <c r="J79" i="4"/>
  <c r="J33" i="4"/>
  <c r="J48" i="4"/>
  <c r="J82" i="4"/>
  <c r="J49" i="4"/>
  <c r="K23" i="3"/>
  <c r="H64" i="5"/>
  <c r="H18" i="5"/>
  <c r="H39" i="5" s="1"/>
  <c r="H12" i="4"/>
  <c r="H48" i="4"/>
  <c r="H62" i="5" s="1"/>
  <c r="H73" i="5"/>
  <c r="H44" i="11"/>
  <c r="H17" i="11"/>
  <c r="H43" i="11"/>
  <c r="F27" i="10"/>
  <c r="F20" i="10"/>
  <c r="E39" i="10"/>
  <c r="E49" i="10" s="1"/>
  <c r="D55" i="5"/>
  <c r="D32" i="10"/>
  <c r="D58" i="10"/>
  <c r="D45" i="10"/>
  <c r="D61" i="10" s="1"/>
  <c r="D59" i="10"/>
  <c r="H17" i="10"/>
  <c r="H16" i="11" s="1"/>
  <c r="C27" i="10"/>
  <c r="C20" i="10"/>
  <c r="C58" i="10"/>
  <c r="C45" i="10"/>
  <c r="C61" i="10" s="1"/>
  <c r="H42" i="10"/>
  <c r="C59" i="10"/>
  <c r="H43" i="10"/>
  <c r="H44" i="10"/>
  <c r="C60" i="10"/>
  <c r="H25" i="11"/>
  <c r="D71" i="4"/>
  <c r="D52" i="4"/>
  <c r="D66" i="5" s="1"/>
  <c r="F57" i="4"/>
  <c r="F71" i="5" s="1"/>
  <c r="F77" i="4"/>
  <c r="G23" i="3"/>
  <c r="E19" i="5"/>
  <c r="E40" i="5" s="1"/>
  <c r="D73" i="4"/>
  <c r="D53" i="4"/>
  <c r="D67" i="5" s="1"/>
  <c r="J12" i="4"/>
  <c r="J15" i="4" s="1"/>
  <c r="J16" i="4" s="1"/>
  <c r="J39" i="10"/>
  <c r="J49" i="10" s="1"/>
  <c r="J59" i="10"/>
  <c r="M34" i="8"/>
  <c r="M47" i="8" s="1"/>
  <c r="M49" i="8" s="1"/>
  <c r="M44" i="8"/>
  <c r="C44" i="8"/>
  <c r="E52" i="8"/>
  <c r="E34" i="8"/>
  <c r="C34" i="8"/>
  <c r="C47" i="8" s="1"/>
  <c r="C49" i="8" s="1"/>
  <c r="E43" i="6"/>
  <c r="E44" i="6" s="1"/>
  <c r="D44" i="6"/>
  <c r="G30" i="6"/>
  <c r="G35" i="6" s="1"/>
  <c r="G44" i="6" s="1"/>
  <c r="H14" i="6"/>
  <c r="H20" i="6" s="1"/>
  <c r="C17" i="5"/>
  <c r="C19" i="5"/>
  <c r="C40" i="5" s="1"/>
  <c r="C18" i="5"/>
  <c r="C39" i="5" s="1"/>
  <c r="F32" i="12"/>
  <c r="F14" i="12" s="1"/>
  <c r="E38" i="11"/>
  <c r="E41" i="11" s="1"/>
  <c r="E31" i="11"/>
  <c r="E29" i="11"/>
  <c r="E24" i="11"/>
  <c r="E26" i="11" s="1"/>
  <c r="E43" i="11"/>
  <c r="E28" i="11"/>
  <c r="E16" i="11"/>
  <c r="E17" i="11"/>
  <c r="E12" i="11"/>
  <c r="E14" i="11" s="1"/>
  <c r="E44" i="11"/>
  <c r="D18" i="5"/>
  <c r="D39" i="5" s="1"/>
  <c r="D41" i="5"/>
  <c r="D76" i="5" s="1"/>
  <c r="D56" i="5"/>
  <c r="D19" i="5"/>
  <c r="D40" i="5" s="1"/>
  <c r="D17" i="5"/>
  <c r="D42" i="5"/>
  <c r="D75" i="5" s="1"/>
  <c r="D57" i="5"/>
  <c r="D43" i="11"/>
  <c r="D44" i="11"/>
  <c r="D38" i="11"/>
  <c r="D41" i="11" s="1"/>
  <c r="D16" i="11"/>
  <c r="D17" i="11"/>
  <c r="D12" i="11"/>
  <c r="D14" i="11" s="1"/>
  <c r="D29" i="11"/>
  <c r="D24" i="11"/>
  <c r="D26" i="11" s="1"/>
  <c r="D32" i="11"/>
  <c r="D28" i="11"/>
  <c r="C28" i="11"/>
  <c r="C44" i="11"/>
  <c r="C38" i="11"/>
  <c r="C41" i="11" s="1"/>
  <c r="C29" i="11"/>
  <c r="C24" i="11"/>
  <c r="C26" i="11" s="1"/>
  <c r="C17" i="11"/>
  <c r="C43" i="11"/>
  <c r="C16" i="11"/>
  <c r="C12" i="11"/>
  <c r="C14" i="11" s="1"/>
  <c r="F14" i="6"/>
  <c r="F20" i="6" s="1"/>
  <c r="K17" i="5"/>
  <c r="K19" i="5"/>
  <c r="K40" i="5" s="1"/>
  <c r="D23" i="3"/>
  <c r="D25" i="3" s="1"/>
  <c r="D27" i="3" s="1"/>
  <c r="D31" i="3" s="1"/>
  <c r="K32" i="12"/>
  <c r="K14" i="12" s="1"/>
  <c r="J43" i="11"/>
  <c r="J44" i="11"/>
  <c r="J29" i="11"/>
  <c r="J24" i="11"/>
  <c r="J28" i="11"/>
  <c r="J16" i="11"/>
  <c r="J12" i="11"/>
  <c r="J14" i="11" s="1"/>
  <c r="J38" i="11"/>
  <c r="J17" i="11"/>
  <c r="A53" i="4"/>
  <c r="A67" i="5" s="1"/>
  <c r="A73" i="4"/>
  <c r="J55" i="4"/>
  <c r="J75" i="4"/>
  <c r="J64" i="5"/>
  <c r="J76" i="4"/>
  <c r="J56" i="4"/>
  <c r="F32" i="10"/>
  <c r="F58" i="10"/>
  <c r="F45" i="10"/>
  <c r="E15" i="5"/>
  <c r="E55" i="5"/>
  <c r="E58" i="5" s="1"/>
  <c r="E27" i="10"/>
  <c r="E20" i="10"/>
  <c r="E58" i="10"/>
  <c r="E45" i="10"/>
  <c r="E61" i="10" s="1"/>
  <c r="D27" i="10"/>
  <c r="D20" i="10"/>
  <c r="C55" i="5"/>
  <c r="C15" i="5"/>
  <c r="C32" i="10"/>
  <c r="H12" i="10"/>
  <c r="H24" i="11" s="1"/>
  <c r="H26" i="11" s="1"/>
  <c r="H13" i="10"/>
  <c r="H38" i="11" s="1"/>
  <c r="H41" i="11" s="1"/>
  <c r="H47" i="11"/>
  <c r="H13" i="11"/>
  <c r="H30" i="11"/>
  <c r="D82" i="4"/>
  <c r="D49" i="4"/>
  <c r="D63" i="5" s="1"/>
  <c r="F79" i="4"/>
  <c r="F33" i="4"/>
  <c r="F60" i="4" s="1"/>
  <c r="F74" i="5" s="1"/>
  <c r="F51" i="4"/>
  <c r="F65" i="5" s="1"/>
  <c r="F72" i="4"/>
  <c r="G10" i="3"/>
  <c r="G25" i="3" s="1"/>
  <c r="G27" i="3" s="1"/>
  <c r="G31" i="3" s="1"/>
  <c r="E61" i="5"/>
  <c r="E35" i="5"/>
  <c r="D51" i="4"/>
  <c r="D65" i="5" s="1"/>
  <c r="D72" i="4"/>
  <c r="K15" i="5"/>
  <c r="K55" i="5"/>
  <c r="K58" i="5" s="1"/>
  <c r="J27" i="10"/>
  <c r="J20" i="10"/>
  <c r="E19" i="11" l="1"/>
  <c r="E33" i="11"/>
  <c r="E34" i="11" s="1"/>
  <c r="K33" i="11"/>
  <c r="K34" i="11" s="1"/>
  <c r="H39" i="10"/>
  <c r="H49" i="10" s="1"/>
  <c r="H19" i="11"/>
  <c r="F61" i="10"/>
  <c r="D33" i="11"/>
  <c r="D34" i="11" s="1"/>
  <c r="B45" i="6"/>
  <c r="D22" i="5"/>
  <c r="F80" i="4"/>
  <c r="F84" i="4" s="1"/>
  <c r="F86" i="4" s="1"/>
  <c r="J30" i="10"/>
  <c r="J24" i="10"/>
  <c r="J33" i="10" s="1"/>
  <c r="J48" i="10"/>
  <c r="K19" i="12"/>
  <c r="C19" i="11"/>
  <c r="C20" i="11" s="1"/>
  <c r="D19" i="11"/>
  <c r="D20" i="11" s="1"/>
  <c r="D48" i="11"/>
  <c r="D49" i="11" s="1"/>
  <c r="E48" i="11"/>
  <c r="E49" i="11" s="1"/>
  <c r="C48" i="10"/>
  <c r="C30" i="10"/>
  <c r="C24" i="10"/>
  <c r="C33" i="10" s="1"/>
  <c r="D58" i="5"/>
  <c r="H14" i="11"/>
  <c r="H47" i="4"/>
  <c r="H28" i="4"/>
  <c r="H82" i="4"/>
  <c r="H49" i="4"/>
  <c r="H63" i="5" s="1"/>
  <c r="H73" i="4"/>
  <c r="H53" i="4"/>
  <c r="H67" i="5" s="1"/>
  <c r="J51" i="10"/>
  <c r="J40" i="5"/>
  <c r="J35" i="5"/>
  <c r="J61" i="5"/>
  <c r="J41" i="5"/>
  <c r="J39" i="5"/>
  <c r="E19" i="12"/>
  <c r="F10" i="3"/>
  <c r="F23" i="3"/>
  <c r="E55" i="4"/>
  <c r="E69" i="5" s="1"/>
  <c r="E75" i="4"/>
  <c r="E78" i="4"/>
  <c r="E32" i="4"/>
  <c r="E58" i="4" s="1"/>
  <c r="E72" i="5" s="1"/>
  <c r="D31" i="4"/>
  <c r="D34" i="4" s="1"/>
  <c r="D35" i="4" s="1"/>
  <c r="D29" i="4"/>
  <c r="H14" i="10"/>
  <c r="J71" i="5"/>
  <c r="J19" i="12"/>
  <c r="J11" i="12" s="1"/>
  <c r="C53" i="10"/>
  <c r="C32" i="11" s="1"/>
  <c r="H23" i="10"/>
  <c r="H53" i="10" s="1"/>
  <c r="H32" i="11" s="1"/>
  <c r="D13" i="12"/>
  <c r="K28" i="4"/>
  <c r="K47" i="4"/>
  <c r="K74" i="4"/>
  <c r="K54" i="4"/>
  <c r="K73" i="4"/>
  <c r="K53" i="4"/>
  <c r="K67" i="5" s="1"/>
  <c r="E51" i="8"/>
  <c r="E57" i="8" s="1"/>
  <c r="E60" i="8" s="1"/>
  <c r="E47" i="8"/>
  <c r="E49" i="8" s="1"/>
  <c r="E18" i="5"/>
  <c r="E39" i="5" s="1"/>
  <c r="F61" i="4"/>
  <c r="F62" i="4" s="1"/>
  <c r="H52" i="10"/>
  <c r="H61" i="5"/>
  <c r="H35" i="5"/>
  <c r="C75" i="4"/>
  <c r="C55" i="4"/>
  <c r="C69" i="5" s="1"/>
  <c r="C28" i="4"/>
  <c r="C47" i="4"/>
  <c r="C73" i="4"/>
  <c r="C53" i="4"/>
  <c r="C67" i="5" s="1"/>
  <c r="C54" i="4"/>
  <c r="C68" i="5" s="1"/>
  <c r="C74" i="4"/>
  <c r="E52" i="10"/>
  <c r="H57" i="8"/>
  <c r="H60" i="8" s="1"/>
  <c r="E38" i="5"/>
  <c r="E36" i="5"/>
  <c r="J41" i="11"/>
  <c r="J48" i="11"/>
  <c r="K13" i="12"/>
  <c r="K16" i="12"/>
  <c r="K22" i="5"/>
  <c r="K23" i="5" s="1"/>
  <c r="C48" i="11"/>
  <c r="C49" i="11" s="1"/>
  <c r="E20" i="11"/>
  <c r="F11" i="12"/>
  <c r="H11" i="12" s="1"/>
  <c r="H10" i="12" s="1"/>
  <c r="F27" i="12"/>
  <c r="F12" i="12" s="1"/>
  <c r="C41" i="5"/>
  <c r="C76" i="5" s="1"/>
  <c r="H20" i="5"/>
  <c r="H41" i="5" s="1"/>
  <c r="H76" i="5" s="1"/>
  <c r="H14" i="5"/>
  <c r="C57" i="5"/>
  <c r="H57" i="5" s="1"/>
  <c r="H58" i="10"/>
  <c r="H45" i="10"/>
  <c r="H61" i="10" s="1"/>
  <c r="H78" i="4"/>
  <c r="H32" i="4"/>
  <c r="H58" i="4" s="1"/>
  <c r="H72" i="5" s="1"/>
  <c r="J62" i="5"/>
  <c r="K48" i="11"/>
  <c r="K49" i="11" s="1"/>
  <c r="E56" i="4"/>
  <c r="E70" i="5" s="1"/>
  <c r="E76" i="4"/>
  <c r="E52" i="4"/>
  <c r="E66" i="5" s="1"/>
  <c r="E71" i="4"/>
  <c r="D61" i="4"/>
  <c r="D62" i="4" s="1"/>
  <c r="J27" i="12"/>
  <c r="J12" i="12" s="1"/>
  <c r="D27" i="12"/>
  <c r="D12" i="12" s="1"/>
  <c r="L23" i="3"/>
  <c r="K82" i="4"/>
  <c r="K49" i="4"/>
  <c r="K63" i="5" s="1"/>
  <c r="K75" i="4"/>
  <c r="K55" i="4"/>
  <c r="K69" i="5" s="1"/>
  <c r="G45" i="6"/>
  <c r="L47" i="8"/>
  <c r="L49" i="8" s="1"/>
  <c r="L51" i="8"/>
  <c r="L57" i="8" s="1"/>
  <c r="L60" i="8" s="1"/>
  <c r="J32" i="10"/>
  <c r="J58" i="4"/>
  <c r="H28" i="10"/>
  <c r="K25" i="3"/>
  <c r="K27" i="3" s="1"/>
  <c r="K31" i="3" s="1"/>
  <c r="J80" i="4"/>
  <c r="J84" i="4" s="1"/>
  <c r="C76" i="4"/>
  <c r="C56" i="4"/>
  <c r="C70" i="5" s="1"/>
  <c r="C19" i="12"/>
  <c r="C11" i="12" s="1"/>
  <c r="F17" i="5"/>
  <c r="F22" i="5" s="1"/>
  <c r="F23" i="5" s="1"/>
  <c r="F47" i="8"/>
  <c r="F49" i="8" s="1"/>
  <c r="F51" i="8"/>
  <c r="F57" i="8" s="1"/>
  <c r="F60" i="8" s="1"/>
  <c r="H55" i="5"/>
  <c r="H58" i="5" s="1"/>
  <c r="J70" i="5"/>
  <c r="J26" i="11"/>
  <c r="K27" i="12"/>
  <c r="K12" i="12" s="1"/>
  <c r="F13" i="12"/>
  <c r="C61" i="5"/>
  <c r="C35" i="5"/>
  <c r="C22" i="5"/>
  <c r="C23" i="5" s="1"/>
  <c r="H45" i="6"/>
  <c r="H60" i="10"/>
  <c r="H27" i="10"/>
  <c r="H20" i="10"/>
  <c r="F48" i="10"/>
  <c r="F54" i="10" s="1"/>
  <c r="F30" i="10"/>
  <c r="F24" i="10"/>
  <c r="F33" i="10" s="1"/>
  <c r="H48" i="11"/>
  <c r="H49" i="11" s="1"/>
  <c r="H76" i="4"/>
  <c r="H56" i="4"/>
  <c r="H70" i="5" s="1"/>
  <c r="H15" i="4"/>
  <c r="H16" i="4" s="1"/>
  <c r="H52" i="4"/>
  <c r="H66" i="5" s="1"/>
  <c r="H71" i="4"/>
  <c r="H75" i="4"/>
  <c r="H55" i="4"/>
  <c r="H69" i="5" s="1"/>
  <c r="J63" i="5"/>
  <c r="J42" i="5"/>
  <c r="K19" i="11"/>
  <c r="K20" i="11" s="1"/>
  <c r="E13" i="12"/>
  <c r="E27" i="12"/>
  <c r="E12" i="12" s="1"/>
  <c r="F12" i="4"/>
  <c r="F15" i="4" s="1"/>
  <c r="F16" i="4" s="1"/>
  <c r="E74" i="4"/>
  <c r="E54" i="4"/>
  <c r="E68" i="5" s="1"/>
  <c r="E79" i="4"/>
  <c r="E33" i="4"/>
  <c r="E60" i="4" s="1"/>
  <c r="E74" i="5" s="1"/>
  <c r="E77" i="4"/>
  <c r="E57" i="4"/>
  <c r="E71" i="5" s="1"/>
  <c r="I23" i="3"/>
  <c r="I25" i="3" s="1"/>
  <c r="I27" i="3" s="1"/>
  <c r="I31" i="3" s="1"/>
  <c r="J67" i="5"/>
  <c r="J16" i="12"/>
  <c r="J13" i="12"/>
  <c r="D45" i="6"/>
  <c r="K72" i="4"/>
  <c r="K51" i="4"/>
  <c r="K65" i="5" s="1"/>
  <c r="K78" i="4"/>
  <c r="K32" i="4"/>
  <c r="K58" i="4" s="1"/>
  <c r="K72" i="5" s="1"/>
  <c r="K56" i="4"/>
  <c r="K70" i="5" s="1"/>
  <c r="K76" i="4"/>
  <c r="J51" i="8"/>
  <c r="J57" i="8" s="1"/>
  <c r="J60" i="8" s="1"/>
  <c r="J47" i="8"/>
  <c r="J49" i="8" s="1"/>
  <c r="J61" i="10"/>
  <c r="K48" i="10"/>
  <c r="K54" i="10" s="1"/>
  <c r="K30" i="10"/>
  <c r="K24" i="10"/>
  <c r="K33" i="10" s="1"/>
  <c r="D12" i="4"/>
  <c r="D15" i="4" s="1"/>
  <c r="D16" i="4" s="1"/>
  <c r="E25" i="3"/>
  <c r="E27" i="3" s="1"/>
  <c r="E31" i="3" s="1"/>
  <c r="C78" i="4"/>
  <c r="C32" i="4"/>
  <c r="C58" i="4" s="1"/>
  <c r="C72" i="5" s="1"/>
  <c r="C77" i="4"/>
  <c r="C57" i="4"/>
  <c r="C71" i="5" s="1"/>
  <c r="K38" i="5"/>
  <c r="K43" i="5" s="1"/>
  <c r="K44" i="5" s="1"/>
  <c r="K36" i="5"/>
  <c r="F35" i="5"/>
  <c r="F61" i="5"/>
  <c r="F78" i="5" s="1"/>
  <c r="F79" i="5" s="1"/>
  <c r="D30" i="10"/>
  <c r="D24" i="10"/>
  <c r="D33" i="10" s="1"/>
  <c r="D48" i="10"/>
  <c r="D54" i="10" s="1"/>
  <c r="E48" i="10"/>
  <c r="E30" i="10"/>
  <c r="E24" i="10"/>
  <c r="E33" i="10" s="1"/>
  <c r="J69" i="5"/>
  <c r="J19" i="11"/>
  <c r="J20" i="11" s="1"/>
  <c r="K11" i="12"/>
  <c r="D35" i="5"/>
  <c r="D61" i="5"/>
  <c r="D78" i="5" s="1"/>
  <c r="D79" i="5" s="1"/>
  <c r="C56" i="5"/>
  <c r="H56" i="5" s="1"/>
  <c r="H13" i="5"/>
  <c r="H15" i="5" s="1"/>
  <c r="H21" i="5"/>
  <c r="H42" i="5" s="1"/>
  <c r="H75" i="5" s="1"/>
  <c r="C42" i="5"/>
  <c r="C75" i="5" s="1"/>
  <c r="D80" i="4"/>
  <c r="D84" i="4" s="1"/>
  <c r="D86" i="4" s="1"/>
  <c r="H59" i="10"/>
  <c r="D15" i="5"/>
  <c r="D23" i="5" s="1"/>
  <c r="H72" i="4"/>
  <c r="H51" i="4"/>
  <c r="H65" i="5" s="1"/>
  <c r="H77" i="4"/>
  <c r="H57" i="4"/>
  <c r="H71" i="5" s="1"/>
  <c r="H33" i="4"/>
  <c r="H60" i="4" s="1"/>
  <c r="H74" i="5" s="1"/>
  <c r="H79" i="4"/>
  <c r="H54" i="4"/>
  <c r="H68" i="5" s="1"/>
  <c r="H74" i="4"/>
  <c r="J60" i="4"/>
  <c r="J53" i="10"/>
  <c r="J22" i="5"/>
  <c r="J23" i="5" s="1"/>
  <c r="J57" i="5"/>
  <c r="J56" i="5"/>
  <c r="F49" i="11"/>
  <c r="E47" i="4"/>
  <c r="E28" i="4"/>
  <c r="E72" i="4"/>
  <c r="E51" i="4"/>
  <c r="E65" i="5" s="1"/>
  <c r="E49" i="4"/>
  <c r="E63" i="5" s="1"/>
  <c r="E82" i="4"/>
  <c r="E73" i="4"/>
  <c r="E53" i="4"/>
  <c r="E67" i="5" s="1"/>
  <c r="G51" i="8"/>
  <c r="G57" i="8" s="1"/>
  <c r="G60" i="8" s="1"/>
  <c r="G47" i="8"/>
  <c r="G49" i="8" s="1"/>
  <c r="J31" i="4"/>
  <c r="J29" i="4"/>
  <c r="J32" i="12"/>
  <c r="J14" i="12" s="1"/>
  <c r="C51" i="10"/>
  <c r="C31" i="11" s="1"/>
  <c r="H22" i="10"/>
  <c r="H51" i="10" s="1"/>
  <c r="H31" i="11" s="1"/>
  <c r="D19" i="12"/>
  <c r="L25" i="3"/>
  <c r="L27" i="3" s="1"/>
  <c r="L31" i="3" s="1"/>
  <c r="K52" i="4"/>
  <c r="K71" i="4"/>
  <c r="K79" i="4"/>
  <c r="K33" i="4"/>
  <c r="K60" i="4" s="1"/>
  <c r="K74" i="5" s="1"/>
  <c r="K77" i="4"/>
  <c r="K57" i="4"/>
  <c r="K71" i="5" s="1"/>
  <c r="F44" i="6"/>
  <c r="F45" i="6" s="1"/>
  <c r="F29" i="4"/>
  <c r="F31" i="4"/>
  <c r="F34" i="4" s="1"/>
  <c r="F35" i="4" s="1"/>
  <c r="H29" i="10"/>
  <c r="H19" i="5"/>
  <c r="H40" i="5" s="1"/>
  <c r="H17" i="5"/>
  <c r="J65" i="5"/>
  <c r="C72" i="4"/>
  <c r="C51" i="4"/>
  <c r="C65" i="5" s="1"/>
  <c r="C33" i="4"/>
  <c r="C60" i="4" s="1"/>
  <c r="C74" i="5" s="1"/>
  <c r="C79" i="4"/>
  <c r="C71" i="4"/>
  <c r="C52" i="4"/>
  <c r="C66" i="5" s="1"/>
  <c r="C49" i="4"/>
  <c r="C63" i="5" s="1"/>
  <c r="C82" i="4"/>
  <c r="C13" i="12"/>
  <c r="C32" i="12"/>
  <c r="C14" i="12" s="1"/>
  <c r="C27" i="12"/>
  <c r="C12" i="12" s="1"/>
  <c r="E45" i="6"/>
  <c r="J61" i="4" l="1"/>
  <c r="J62" i="4" s="1"/>
  <c r="E54" i="10"/>
  <c r="E43" i="5"/>
  <c r="E44" i="5" s="1"/>
  <c r="H20" i="11"/>
  <c r="C33" i="11"/>
  <c r="C34" i="11" s="1"/>
  <c r="E11" i="12"/>
  <c r="C10" i="12"/>
  <c r="H33" i="11"/>
  <c r="H34" i="11" s="1"/>
  <c r="J49" i="11"/>
  <c r="E78" i="5"/>
  <c r="E79" i="5" s="1"/>
  <c r="C80" i="4"/>
  <c r="C84" i="4" s="1"/>
  <c r="C86" i="4" s="1"/>
  <c r="K80" i="4"/>
  <c r="K84" i="4" s="1"/>
  <c r="K86" i="4" s="1"/>
  <c r="H80" i="4"/>
  <c r="H84" i="4" s="1"/>
  <c r="H86" i="4" s="1"/>
  <c r="E80" i="4"/>
  <c r="E84" i="4" s="1"/>
  <c r="E86" i="4" s="1"/>
  <c r="J34" i="4"/>
  <c r="J35" i="4" s="1"/>
  <c r="D11" i="12"/>
  <c r="D10" i="12" s="1"/>
  <c r="E61" i="4"/>
  <c r="E62" i="4" s="1"/>
  <c r="J74" i="5"/>
  <c r="D38" i="5"/>
  <c r="D43" i="5" s="1"/>
  <c r="D44" i="5" s="1"/>
  <c r="D36" i="5"/>
  <c r="F36" i="5"/>
  <c r="F38" i="5"/>
  <c r="F43" i="5" s="1"/>
  <c r="F44" i="5" s="1"/>
  <c r="J75" i="5"/>
  <c r="H48" i="10"/>
  <c r="H54" i="10" s="1"/>
  <c r="H30" i="10"/>
  <c r="H24" i="10"/>
  <c r="H33" i="10" s="1"/>
  <c r="J38" i="5"/>
  <c r="J43" i="5" s="1"/>
  <c r="J44" i="5" s="1"/>
  <c r="J36" i="5"/>
  <c r="H61" i="4"/>
  <c r="H62" i="4" s="1"/>
  <c r="J54" i="10"/>
  <c r="D63" i="10"/>
  <c r="D55" i="10"/>
  <c r="J58" i="5"/>
  <c r="K63" i="10"/>
  <c r="K55" i="10"/>
  <c r="C36" i="5"/>
  <c r="C38" i="5"/>
  <c r="C43" i="5" s="1"/>
  <c r="C44" i="5" s="1"/>
  <c r="C58" i="5"/>
  <c r="F10" i="12"/>
  <c r="C61" i="4"/>
  <c r="C62" i="4" s="1"/>
  <c r="K61" i="4"/>
  <c r="K62" i="4" s="1"/>
  <c r="J76" i="5"/>
  <c r="H22" i="5"/>
  <c r="H23" i="5" s="1"/>
  <c r="K66" i="5"/>
  <c r="E10" i="12"/>
  <c r="J32" i="11"/>
  <c r="K10" i="12"/>
  <c r="E63" i="10"/>
  <c r="E55" i="10"/>
  <c r="H32" i="10"/>
  <c r="J10" i="12"/>
  <c r="C78" i="5"/>
  <c r="C79" i="5" s="1"/>
  <c r="C31" i="4"/>
  <c r="C34" i="4" s="1"/>
  <c r="C35" i="4" s="1"/>
  <c r="C29" i="4"/>
  <c r="H38" i="5"/>
  <c r="H43" i="5" s="1"/>
  <c r="H44" i="5" s="1"/>
  <c r="H36" i="5"/>
  <c r="K29" i="4"/>
  <c r="K31" i="4"/>
  <c r="K34" i="4" s="1"/>
  <c r="K35" i="4" s="1"/>
  <c r="C54" i="10"/>
  <c r="E31" i="4"/>
  <c r="E34" i="4" s="1"/>
  <c r="E35" i="4" s="1"/>
  <c r="E29" i="4"/>
  <c r="F55" i="10"/>
  <c r="F63" i="10"/>
  <c r="J86" i="4"/>
  <c r="J72" i="5"/>
  <c r="H78" i="5"/>
  <c r="H79" i="5" s="1"/>
  <c r="K68" i="5"/>
  <c r="F25" i="3"/>
  <c r="F27" i="3" s="1"/>
  <c r="F31" i="3" s="1"/>
  <c r="E17" i="5"/>
  <c r="E22" i="5" s="1"/>
  <c r="E23" i="5" s="1"/>
  <c r="E12" i="4"/>
  <c r="E15" i="4" s="1"/>
  <c r="E16" i="4" s="1"/>
  <c r="J31" i="11"/>
  <c r="H31" i="4"/>
  <c r="H34" i="4" s="1"/>
  <c r="H35" i="4" s="1"/>
  <c r="H29" i="4"/>
  <c r="C55" i="10" l="1"/>
  <c r="C63" i="10"/>
  <c r="J78" i="5"/>
  <c r="J79" i="5" s="1"/>
  <c r="J63" i="10"/>
  <c r="J55" i="10"/>
  <c r="J33" i="11"/>
  <c r="J34" i="11" s="1"/>
  <c r="K78" i="5"/>
  <c r="K79" i="5" s="1"/>
  <c r="H55" i="10"/>
  <c r="H63" i="10"/>
</calcChain>
</file>

<file path=xl/sharedStrings.xml><?xml version="1.0" encoding="utf-8"?>
<sst xmlns="http://schemas.openxmlformats.org/spreadsheetml/2006/main" count="341" uniqueCount="218">
  <si>
    <t>DATES</t>
  </si>
  <si>
    <t>Q1</t>
  </si>
  <si>
    <t>Q2</t>
  </si>
  <si>
    <t>Q3</t>
  </si>
  <si>
    <t>Q4</t>
  </si>
  <si>
    <t>FY</t>
  </si>
  <si>
    <t>Sheet</t>
  </si>
  <si>
    <t>Table of Contents</t>
  </si>
  <si>
    <t>GAAP</t>
  </si>
  <si>
    <t>Non-GAAP</t>
  </si>
  <si>
    <t>Non-GAAP 606 Adj</t>
  </si>
  <si>
    <t>Balance Sheet</t>
  </si>
  <si>
    <t>Balance Sheet Summary</t>
  </si>
  <si>
    <t>Cash Flows</t>
  </si>
  <si>
    <t>Operational Data</t>
  </si>
  <si>
    <t>Segment Data</t>
  </si>
  <si>
    <t>Segment Data 606 Adj</t>
  </si>
  <si>
    <t>Back</t>
  </si>
  <si>
    <t>Income Statement</t>
  </si>
  <si>
    <t>($ in millions except per share data)</t>
  </si>
  <si>
    <t>Operating Costs and Expenses</t>
  </si>
  <si>
    <t>Total Operating Costs and Expenses</t>
  </si>
  <si>
    <t>GAAP Earnings (Loss) per Share - Diluted</t>
  </si>
  <si>
    <t>Total Earnings (Loss) per Share</t>
  </si>
  <si>
    <t>Weighted Average Shares - Diluted(1)</t>
  </si>
  <si>
    <t>Non-GAAP Reconcilliations: Gross Margin and Adjusted Operating Income</t>
  </si>
  <si>
    <t>($ in millions)</t>
  </si>
  <si>
    <t>Revenue</t>
  </si>
  <si>
    <t>Gross Margin</t>
  </si>
  <si>
    <t>NY MMIS Charge</t>
  </si>
  <si>
    <t>Health Enterprise Charge</t>
  </si>
  <si>
    <t>Adjusted Gross Margin</t>
  </si>
  <si>
    <t>Operating Income</t>
  </si>
  <si>
    <t>Adjusted Operating Income</t>
  </si>
  <si>
    <t>Non-GAAP Reconcilliations: Adjusted EBITDA</t>
  </si>
  <si>
    <t>Total Revenue</t>
  </si>
  <si>
    <t>Reconcilation to Adjusted EBITDA</t>
  </si>
  <si>
    <t>Income (Loss) from Continuing Operations</t>
  </si>
  <si>
    <t>Adjusted EBITDA</t>
  </si>
  <si>
    <t>Non-GAAP Reconcilliations: Adjusted Net Income</t>
  </si>
  <si>
    <t>Reconcilation to Adjusted PTP</t>
  </si>
  <si>
    <t>Pre-tax Income</t>
  </si>
  <si>
    <t>Adjusted PTP</t>
  </si>
  <si>
    <t>Income tax expense (benefit)</t>
  </si>
  <si>
    <t>Tax impact on adjustments</t>
  </si>
  <si>
    <t>Adjusted Net Income from Continuing operations</t>
  </si>
  <si>
    <t>Dividend Paid</t>
  </si>
  <si>
    <t>Adjusted Net Income from Continuing Operations Available to Common Shareholders</t>
  </si>
  <si>
    <t>Adjusted Non-GAAP weighted average shares outstanding</t>
  </si>
  <si>
    <t>Adjusted Non-GAAP Diluted EPS from Continuing operations</t>
  </si>
  <si>
    <t>All numbers adjusted to remove 606 impact and divestitures through Q3 2017</t>
  </si>
  <si>
    <t>Reconciliation to Adjusted Revenue</t>
  </si>
  <si>
    <t>Adjusted Revenue</t>
  </si>
  <si>
    <t>NYMMIS Charge</t>
  </si>
  <si>
    <t>Divestitures</t>
  </si>
  <si>
    <t>ASC 606 Adjustment</t>
  </si>
  <si>
    <t>Divestitures D&amp;A</t>
  </si>
  <si>
    <t>Assets</t>
  </si>
  <si>
    <t>Total Assets</t>
  </si>
  <si>
    <t>Liabilities and Equity</t>
  </si>
  <si>
    <t>Unearned income</t>
  </si>
  <si>
    <t>Total Debt</t>
  </si>
  <si>
    <t>Term Loan A</t>
  </si>
  <si>
    <t>Term Loan B</t>
  </si>
  <si>
    <t>Bonds</t>
  </si>
  <si>
    <t>Revolver</t>
  </si>
  <si>
    <t>Capital Leases</t>
  </si>
  <si>
    <t>Debt Issuance Costs</t>
  </si>
  <si>
    <t>Cash Flow</t>
  </si>
  <si>
    <t>FY 2016</t>
  </si>
  <si>
    <t>Cash Flows from Operating Activities:</t>
  </si>
  <si>
    <t>Net cash provided by (used in) operating activities</t>
  </si>
  <si>
    <t>Operating Cash Flow</t>
  </si>
  <si>
    <t>Operational Metrics</t>
  </si>
  <si>
    <t>Total Contract Value (TCV)</t>
  </si>
  <si>
    <t>Commercial</t>
  </si>
  <si>
    <t>Public Sector</t>
  </si>
  <si>
    <t>Total</t>
  </si>
  <si>
    <t>New Business TCV</t>
  </si>
  <si>
    <t>Renewal TCV</t>
  </si>
  <si>
    <t>Renewal Rate</t>
  </si>
  <si>
    <t>Employees (Approx.; Quarter-end)</t>
  </si>
  <si>
    <t>Other</t>
  </si>
  <si>
    <t>Corporate</t>
  </si>
  <si>
    <t>Client Concentration   (% of total)</t>
  </si>
  <si>
    <t>Top 5 Clients</t>
  </si>
  <si>
    <t>Top 20 Clients</t>
  </si>
  <si>
    <t>Top 50 Clients</t>
  </si>
  <si>
    <t>* Note: Q1 2018 reflects central consolidation of IT related resources previously included in segments now within corporate.</t>
  </si>
  <si>
    <t>Segment Summary</t>
  </si>
  <si>
    <t>Commercial Industries</t>
  </si>
  <si>
    <t>Segment Profit (Loss) ($)</t>
  </si>
  <si>
    <t>NYMMIS</t>
  </si>
  <si>
    <t>HE Charge</t>
  </si>
  <si>
    <t>Total Adjusted</t>
  </si>
  <si>
    <t>Segment Margin (%)</t>
  </si>
  <si>
    <t>Adjusted Public Sector</t>
  </si>
  <si>
    <t>Segment Depreciation &amp; Amortization</t>
  </si>
  <si>
    <t>Segment Adjusted EBITDA ($)</t>
  </si>
  <si>
    <t>Total Segment Profit (Loss)</t>
  </si>
  <si>
    <t>Segment Depreciation and Amortization</t>
  </si>
  <si>
    <t>Adjustments:</t>
  </si>
  <si>
    <t>NY MMIS Depreciation</t>
  </si>
  <si>
    <t>Total Adjusted EBITDA</t>
  </si>
  <si>
    <t>Segment EBITDA (%)</t>
  </si>
  <si>
    <t>Segment Revenue</t>
  </si>
  <si>
    <t>Commercial Industries:</t>
  </si>
  <si>
    <t>Total Adjusted Revenue</t>
  </si>
  <si>
    <t>Segment Profit</t>
  </si>
  <si>
    <t>Adjusted Segment EBITDA</t>
  </si>
  <si>
    <t>Adjusted Segment EBITDA Margin</t>
  </si>
  <si>
    <t>Public Sector:</t>
  </si>
  <si>
    <t>Other Segment:</t>
  </si>
  <si>
    <t>All 2017 numbers are adjusted to remove 606 impact and 2017 divestitures</t>
  </si>
  <si>
    <t>Horizontal Revenue</t>
  </si>
  <si>
    <t>Consolidated Summary</t>
  </si>
  <si>
    <t>Non-Core</t>
  </si>
  <si>
    <t>Other Segment</t>
  </si>
  <si>
    <t>Industry Services</t>
  </si>
  <si>
    <t>Cost of Services</t>
  </si>
  <si>
    <t>Research and development</t>
  </si>
  <si>
    <t>Selling, general and administrative</t>
  </si>
  <si>
    <t>Restructuring and related costs</t>
  </si>
  <si>
    <t>Amortization of acquired intangible assets</t>
  </si>
  <si>
    <t>Goodwill impairment</t>
  </si>
  <si>
    <t>Interest expense</t>
  </si>
  <si>
    <t>Separation costs</t>
  </si>
  <si>
    <t>(Gain) loss on divestitures and transaction costs</t>
  </si>
  <si>
    <t>Litigation costs (recoveries), net</t>
  </si>
  <si>
    <t>Other (income) expenses, net</t>
  </si>
  <si>
    <t>Income (Loss) Before Income Taxes</t>
  </si>
  <si>
    <t>Income (Loss) From Continuing Operations</t>
  </si>
  <si>
    <t>Income (loss) from discontinued operations, net of tax</t>
  </si>
  <si>
    <t>Net Income (Loss)</t>
  </si>
  <si>
    <t>Continuing operations</t>
  </si>
  <si>
    <t>Discontinued operations</t>
  </si>
  <si>
    <t>Segment depreciation and amortization</t>
  </si>
  <si>
    <t>ASC 606 adjustment</t>
  </si>
  <si>
    <t>Cash and cash equivalents</t>
  </si>
  <si>
    <t>Accounts receivable, net</t>
  </si>
  <si>
    <t>Assets held for sale</t>
  </si>
  <si>
    <t>Contract assets</t>
  </si>
  <si>
    <t>Other current assets</t>
  </si>
  <si>
    <t>Total current assets</t>
  </si>
  <si>
    <t>Land, buildings and equipment, net</t>
  </si>
  <si>
    <t>Intangible assets, net</t>
  </si>
  <si>
    <t>Goodwill</t>
  </si>
  <si>
    <t>Other long-term assets</t>
  </si>
  <si>
    <t>Short-term debt and current portion of long-term debt</t>
  </si>
  <si>
    <t>Accounts payable</t>
  </si>
  <si>
    <t>Accrued compensation and benefits costs</t>
  </si>
  <si>
    <t>Liabilities held for sale</t>
  </si>
  <si>
    <t>Other current liabilities</t>
  </si>
  <si>
    <t>Total current liabilities</t>
  </si>
  <si>
    <t>Long-term debt</t>
  </si>
  <si>
    <t>Deferred taxes</t>
  </si>
  <si>
    <t>Other long-term liabilities</t>
  </si>
  <si>
    <t>Total Liabilities</t>
  </si>
  <si>
    <t>Series A convertible preferred stock</t>
  </si>
  <si>
    <t>Common stock</t>
  </si>
  <si>
    <t>Additional paid-in capital</t>
  </si>
  <si>
    <t>Retained earnings (deficit)</t>
  </si>
  <si>
    <t>Accumulated other comprehensive loss</t>
  </si>
  <si>
    <t>Total Equity</t>
  </si>
  <si>
    <t>Total Liabilities and Equity</t>
  </si>
  <si>
    <t>Net income (loss)</t>
  </si>
  <si>
    <t>Depreciation and amortization</t>
  </si>
  <si>
    <t>Deferred income taxes</t>
  </si>
  <si>
    <t>(Gain) loss from investments</t>
  </si>
  <si>
    <t>Amortization of debt financing costs</t>
  </si>
  <si>
    <t>Stock-based compensation</t>
  </si>
  <si>
    <t>Changes in operating assets and liabilities:</t>
  </si>
  <si>
    <t>(Increase) decrease in accounts receivable</t>
  </si>
  <si>
    <t>(Increase) decrease in other current and long-term assets</t>
  </si>
  <si>
    <t>Increase (decrease) in accounts payable and accrued compensation</t>
  </si>
  <si>
    <t>Increase (decrease) in restructuring liabilities</t>
  </si>
  <si>
    <t>Increase (decrease) in other current and long-term liabilities</t>
  </si>
  <si>
    <t>Net change in income tax assets and liabilities</t>
  </si>
  <si>
    <t>Other operating, net</t>
  </si>
  <si>
    <t>Cash Flows from Investing Activities:</t>
  </si>
  <si>
    <t>Cost of additions to land, buildings and equipment</t>
  </si>
  <si>
    <t>Proceeds from sale of land, buildings and equipment</t>
  </si>
  <si>
    <t>Cost of additions to internal use software</t>
  </si>
  <si>
    <t>Proceeds (payments) from sale (purchase) of businesses</t>
  </si>
  <si>
    <t>Proceeds from investments</t>
  </si>
  <si>
    <t>Net proceeds (payments) on former parent company notes receivable</t>
  </si>
  <si>
    <t>Other investing, net</t>
  </si>
  <si>
    <t>Net cash provided by (used in) investing activities</t>
  </si>
  <si>
    <t>Cash Flows from Financing Activities:</t>
  </si>
  <si>
    <t>Proceeds on long-term debt</t>
  </si>
  <si>
    <t>Debt issuance fee payments</t>
  </si>
  <si>
    <t>Payments on debt</t>
  </si>
  <si>
    <t>Net (payments to) transfer from former parent company</t>
  </si>
  <si>
    <t>Issuance of common stock related to employee stock plans</t>
  </si>
  <si>
    <t>Dividends paid on preferred stock</t>
  </si>
  <si>
    <t>Other financing</t>
  </si>
  <si>
    <t>Net cash provided by (used in) financing activities</t>
  </si>
  <si>
    <t>Effect of exchange rate changes on cash, cash equivalents and restricted cash</t>
  </si>
  <si>
    <t>Increase (decrease) in cash, cash equivalents and restricted cash</t>
  </si>
  <si>
    <t>Cash, Cash Equivalents and Restricted Cash at Beginning of Period</t>
  </si>
  <si>
    <t>Cash, Cash Equivalents and Restricted Cash at End of period</t>
  </si>
  <si>
    <t>Proceeds from sales of land, buildings and equipment</t>
  </si>
  <si>
    <t>Tax payment related to divestitures</t>
  </si>
  <si>
    <t>Vendor financed capital leases</t>
  </si>
  <si>
    <t>Free Cash Flow</t>
  </si>
  <si>
    <t>Deferred compensation payments and adjustments</t>
  </si>
  <si>
    <t>Transaction costs</t>
  </si>
  <si>
    <t xml:space="preserve">Adjusted Free Cash Flow </t>
  </si>
  <si>
    <t>Omni-Channel Communications</t>
  </si>
  <si>
    <t>Human Resource Services</t>
  </si>
  <si>
    <t>Learning and Legal</t>
  </si>
  <si>
    <t>Transaction Processing</t>
  </si>
  <si>
    <t>Finance and Accounting</t>
  </si>
  <si>
    <t>Industry Specific Services</t>
  </si>
  <si>
    <t>Government Services and Health</t>
  </si>
  <si>
    <t>Transportation Services</t>
  </si>
  <si>
    <t>(1) With the exception of the fourth quarter 2017, and the second quarter of 2018, the computation of weighted average shares is the same for basic and diluted earnings per share due to the net loss from continuing operations.</t>
  </si>
  <si>
    <t>Q2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</si>
</sst>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
    <numFmt numFmtId="167" formatCode="#,,"/>
    <numFmt numFmtId="168" formatCode="#.0%"/>
  </numFmts>
  <fonts count="14" x14ac:knownFonts="1">
    <font>
      <sz val="10"/>
      <name val="Arial"/>
    </font>
    <font>
      <sz val="11"/>
      <color theme="1"/>
      <name val="Calibri"/>
      <family val="2"/>
      <scheme val="minor"/>
    </font>
    <font>
      <sz val="10"/>
      <name val="Arial"/>
    </font>
    <font>
      <b/>
      <sz val="10"/>
      <name val="Arial"/>
    </font>
    <font>
      <b/>
      <sz val="10"/>
      <color rgb="FFFFFFFF"/>
      <name val="Arial"/>
    </font>
    <font>
      <sz val="10"/>
      <name val="Verdana"/>
    </font>
    <font>
      <b/>
      <sz val="10"/>
      <name val="Verdana"/>
    </font>
    <font>
      <b/>
      <u/>
      <sz val="10"/>
      <name val="Verdana"/>
    </font>
    <font>
      <i/>
      <sz val="10"/>
      <name val="Verdana"/>
    </font>
    <font>
      <b/>
      <u/>
      <sz val="10"/>
      <name val="Arial"/>
    </font>
    <font>
      <u/>
      <sz val="10"/>
      <name val="Arial"/>
    </font>
    <font>
      <i/>
      <sz val="10"/>
      <name val="Arial"/>
    </font>
    <font>
      <u/>
      <sz val="10"/>
      <color theme="10"/>
      <name val="Arial"/>
    </font>
    <font>
      <b/>
      <sz val="10"/>
      <name val="Verdana"/>
      <family val="2"/>
    </font>
  </fonts>
  <fills count="7">
    <fill>
      <patternFill patternType="none"/>
    </fill>
    <fill>
      <patternFill patternType="gray125"/>
    </fill>
    <fill>
      <patternFill patternType="solid">
        <fgColor rgb="FF00FF00"/>
        <bgColor indexed="64"/>
      </patternFill>
    </fill>
    <fill>
      <patternFill patternType="solid">
        <fgColor rgb="FFCBCBCB"/>
        <bgColor indexed="64"/>
      </patternFill>
    </fill>
    <fill>
      <patternFill patternType="solid">
        <fgColor rgb="FF375172"/>
        <bgColor indexed="64"/>
      </patternFill>
    </fill>
    <fill>
      <patternFill patternType="solid">
        <fgColor rgb="FFCBFFFF"/>
        <bgColor indexed="64"/>
      </patternFill>
    </fill>
    <fill>
      <patternFill patternType="solid">
        <fgColor rgb="FFFFFFFF"/>
        <bgColor indexed="64"/>
      </patternFill>
    </fill>
  </fills>
  <borders count="13">
    <border>
      <left/>
      <right/>
      <top/>
      <bottom/>
      <diagonal/>
    </border>
    <border>
      <left/>
      <right/>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
      <left/>
      <right/>
      <top/>
      <bottom style="double">
        <color rgb="FF000000"/>
      </bottom>
      <diagonal/>
    </border>
    <border>
      <left/>
      <right/>
      <top/>
      <bottom style="medium">
        <color rgb="FF000000"/>
      </bottom>
      <diagonal/>
    </border>
    <border>
      <left/>
      <right/>
      <top style="medium">
        <color rgb="FF000000"/>
      </top>
      <bottom/>
      <diagonal/>
    </border>
    <border>
      <left/>
      <right/>
      <top style="thin">
        <color rgb="FF000000"/>
      </top>
      <bottom style="thin">
        <color rgb="FF000000"/>
      </bottom>
      <diagonal/>
    </border>
    <border>
      <left/>
      <right/>
      <top style="double">
        <color rgb="FF000000"/>
      </top>
      <bottom style="thin">
        <color rgb="FF000000"/>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s>
  <cellStyleXfs count="3">
    <xf numFmtId="0" fontId="0" fillId="0" borderId="0"/>
    <xf numFmtId="9" fontId="1" fillId="0" borderId="0" applyFont="0" applyFill="0" applyBorder="0" applyAlignment="0" applyProtection="0"/>
    <xf numFmtId="0" fontId="12" fillId="0" borderId="0" applyNumberFormat="0" applyFill="0" applyBorder="0" applyAlignment="0" applyProtection="0"/>
  </cellStyleXfs>
  <cellXfs count="175">
    <xf numFmtId="0" fontId="0" fillId="0" borderId="0" xfId="0"/>
    <xf numFmtId="0" fontId="0" fillId="0" borderId="0" xfId="0" applyAlignment="1">
      <alignment wrapText="1"/>
    </xf>
    <xf numFmtId="1" fontId="3" fillId="2" borderId="1" xfId="0" applyNumberFormat="1" applyFont="1" applyFill="1" applyBorder="1" applyAlignment="1">
      <alignment horizontal="center" wrapText="1"/>
    </xf>
    <xf numFmtId="0" fontId="2" fillId="3" borderId="0" xfId="0" applyFont="1" applyFill="1" applyAlignment="1">
      <alignment wrapText="1"/>
    </xf>
    <xf numFmtId="14" fontId="2" fillId="3" borderId="2" xfId="0" applyNumberFormat="1" applyFont="1" applyFill="1" applyBorder="1" applyAlignment="1">
      <alignment wrapText="1"/>
    </xf>
    <xf numFmtId="14" fontId="2" fillId="3" borderId="0" xfId="0" applyNumberFormat="1" applyFont="1" applyFill="1" applyAlignment="1">
      <alignment wrapText="1"/>
    </xf>
    <xf numFmtId="0" fontId="4" fillId="4" borderId="0" xfId="0" applyFont="1" applyFill="1" applyAlignment="1">
      <alignment wrapText="1"/>
    </xf>
    <xf numFmtId="0" fontId="5" fillId="0" borderId="0" xfId="0" applyFont="1" applyAlignment="1">
      <alignment wrapText="1"/>
    </xf>
    <xf numFmtId="0" fontId="5" fillId="0" borderId="0" xfId="0" applyFont="1" applyAlignment="1">
      <alignment wrapText="1"/>
    </xf>
    <xf numFmtId="0" fontId="5" fillId="0" borderId="1" xfId="0" applyFont="1" applyBorder="1" applyAlignment="1">
      <alignment wrapText="1"/>
    </xf>
    <xf numFmtId="0" fontId="6" fillId="0" borderId="1" xfId="0" applyFont="1" applyBorder="1" applyAlignment="1">
      <alignment horizontal="center" wrapText="1"/>
    </xf>
    <xf numFmtId="0" fontId="6" fillId="0" borderId="0" xfId="0" applyFont="1" applyAlignment="1">
      <alignment horizontal="center" wrapText="1"/>
    </xf>
    <xf numFmtId="0" fontId="6" fillId="5" borderId="1" xfId="0" applyFont="1" applyFill="1" applyBorder="1" applyAlignment="1">
      <alignment horizontal="center" wrapText="1"/>
    </xf>
    <xf numFmtId="0" fontId="5" fillId="0" borderId="2" xfId="0" applyFont="1" applyBorder="1" applyAlignment="1">
      <alignment wrapText="1"/>
    </xf>
    <xf numFmtId="0" fontId="5" fillId="5" borderId="2" xfId="0" applyFont="1" applyFill="1" applyBorder="1" applyAlignment="1">
      <alignment wrapText="1"/>
    </xf>
    <xf numFmtId="0" fontId="6" fillId="0" borderId="0" xfId="0" applyFont="1" applyAlignment="1">
      <alignment wrapText="1"/>
    </xf>
    <xf numFmtId="164" fontId="5" fillId="0" borderId="0" xfId="0" applyNumberFormat="1" applyFont="1" applyAlignment="1">
      <alignment wrapText="1"/>
    </xf>
    <xf numFmtId="164" fontId="5" fillId="5" borderId="0" xfId="0" applyNumberFormat="1" applyFont="1" applyFill="1" applyAlignment="1">
      <alignment wrapText="1"/>
    </xf>
    <xf numFmtId="0" fontId="6" fillId="0" borderId="1" xfId="0" applyFont="1" applyBorder="1" applyAlignment="1">
      <alignment wrapText="1"/>
    </xf>
    <xf numFmtId="165" fontId="5" fillId="0" borderId="1" xfId="0" applyNumberFormat="1" applyFont="1" applyBorder="1" applyAlignment="1">
      <alignment wrapText="1"/>
    </xf>
    <xf numFmtId="165" fontId="5" fillId="5" borderId="1" xfId="0" applyNumberFormat="1" applyFont="1" applyFill="1" applyBorder="1" applyAlignment="1">
      <alignment wrapText="1"/>
    </xf>
    <xf numFmtId="0" fontId="6" fillId="0" borderId="3" xfId="0" applyFont="1" applyBorder="1" applyAlignment="1">
      <alignment wrapText="1"/>
    </xf>
    <xf numFmtId="165" fontId="6" fillId="0" borderId="3" xfId="0" applyNumberFormat="1" applyFont="1" applyBorder="1" applyAlignment="1">
      <alignment wrapText="1"/>
    </xf>
    <xf numFmtId="165" fontId="6" fillId="5" borderId="3" xfId="0" applyNumberFormat="1" applyFont="1" applyFill="1" applyBorder="1" applyAlignment="1">
      <alignment wrapText="1"/>
    </xf>
    <xf numFmtId="0" fontId="5" fillId="0" borderId="4" xfId="0" applyFont="1" applyBorder="1" applyAlignment="1">
      <alignment wrapText="1"/>
    </xf>
    <xf numFmtId="0" fontId="5" fillId="5" borderId="4" xfId="0" applyFont="1" applyFill="1" applyBorder="1" applyAlignment="1">
      <alignment wrapText="1"/>
    </xf>
    <xf numFmtId="0" fontId="5" fillId="5" borderId="0" xfId="0" applyFont="1" applyFill="1" applyAlignment="1">
      <alignment wrapText="1"/>
    </xf>
    <xf numFmtId="165" fontId="5" fillId="0" borderId="0" xfId="0" applyNumberFormat="1" applyFont="1" applyAlignment="1">
      <alignment wrapText="1"/>
    </xf>
    <xf numFmtId="165" fontId="5" fillId="5" borderId="0" xfId="0" applyNumberFormat="1" applyFont="1" applyFill="1" applyAlignment="1">
      <alignment wrapText="1"/>
    </xf>
    <xf numFmtId="0" fontId="5" fillId="5" borderId="1" xfId="0" applyFont="1" applyFill="1" applyBorder="1" applyAlignment="1">
      <alignment wrapText="1"/>
    </xf>
    <xf numFmtId="164" fontId="6" fillId="0" borderId="3" xfId="0" applyNumberFormat="1" applyFont="1" applyBorder="1" applyAlignment="1">
      <alignment wrapText="1"/>
    </xf>
    <xf numFmtId="164" fontId="6" fillId="5" borderId="3" xfId="0" applyNumberFormat="1" applyFont="1" applyFill="1" applyBorder="1" applyAlignment="1">
      <alignment wrapText="1"/>
    </xf>
    <xf numFmtId="44" fontId="5" fillId="0" borderId="0" xfId="0" applyNumberFormat="1" applyFont="1" applyAlignment="1">
      <alignment wrapText="1"/>
    </xf>
    <xf numFmtId="44" fontId="5" fillId="5" borderId="0" xfId="0" applyNumberFormat="1" applyFont="1" applyFill="1" applyAlignment="1">
      <alignment wrapText="1"/>
    </xf>
    <xf numFmtId="43" fontId="5" fillId="0" borderId="1" xfId="0" applyNumberFormat="1" applyFont="1" applyBorder="1" applyAlignment="1">
      <alignment wrapText="1"/>
    </xf>
    <xf numFmtId="43" fontId="5" fillId="5" borderId="1" xfId="0" applyNumberFormat="1" applyFont="1" applyFill="1" applyBorder="1" applyAlignment="1">
      <alignment wrapText="1"/>
    </xf>
    <xf numFmtId="44" fontId="6" fillId="0" borderId="3" xfId="0" applyNumberFormat="1" applyFont="1" applyBorder="1" applyAlignment="1">
      <alignment wrapText="1"/>
    </xf>
    <xf numFmtId="44" fontId="6" fillId="5" borderId="3" xfId="0" applyNumberFormat="1" applyFont="1" applyFill="1" applyBorder="1" applyAlignment="1">
      <alignment wrapText="1"/>
    </xf>
    <xf numFmtId="166" fontId="5" fillId="0" borderId="0" xfId="0" applyNumberFormat="1" applyFont="1" applyAlignment="1">
      <alignment wrapText="1"/>
    </xf>
    <xf numFmtId="166" fontId="5" fillId="5" borderId="0" xfId="0" applyNumberFormat="1" applyFont="1" applyFill="1" applyAlignment="1">
      <alignment wrapText="1"/>
    </xf>
    <xf numFmtId="0" fontId="6" fillId="0" borderId="5" xfId="0" applyFont="1" applyBorder="1" applyAlignment="1">
      <alignment wrapText="1"/>
    </xf>
    <xf numFmtId="0" fontId="5" fillId="0" borderId="5" xfId="0" applyFont="1" applyBorder="1" applyAlignment="1">
      <alignment wrapText="1"/>
    </xf>
    <xf numFmtId="164" fontId="6" fillId="0" borderId="5" xfId="0" applyNumberFormat="1" applyFont="1" applyBorder="1" applyAlignment="1">
      <alignment wrapText="1"/>
    </xf>
    <xf numFmtId="164" fontId="6" fillId="5" borderId="5" xfId="0" applyNumberFormat="1" applyFont="1" applyFill="1" applyBorder="1" applyAlignment="1">
      <alignment wrapText="1"/>
    </xf>
    <xf numFmtId="0" fontId="5" fillId="0" borderId="0" xfId="0" applyFont="1" applyAlignment="1">
      <alignment wrapText="1" indent="1"/>
    </xf>
    <xf numFmtId="0" fontId="5" fillId="0" borderId="1" xfId="0" applyFont="1" applyBorder="1" applyAlignment="1">
      <alignment wrapText="1" indent="1"/>
    </xf>
    <xf numFmtId="0" fontId="5" fillId="0" borderId="3" xfId="0" applyFont="1" applyBorder="1" applyAlignment="1">
      <alignment wrapText="1"/>
    </xf>
    <xf numFmtId="167" fontId="6" fillId="0" borderId="3" xfId="0" applyNumberFormat="1" applyFont="1" applyBorder="1" applyAlignment="1">
      <alignment wrapText="1"/>
    </xf>
    <xf numFmtId="168" fontId="5" fillId="0" borderId="4" xfId="0" applyNumberFormat="1" applyFont="1" applyBorder="1" applyAlignment="1">
      <alignment wrapText="1"/>
    </xf>
    <xf numFmtId="168" fontId="5" fillId="5" borderId="4" xfId="0" applyNumberFormat="1" applyFont="1" applyFill="1" applyBorder="1" applyAlignment="1">
      <alignment wrapText="1"/>
    </xf>
    <xf numFmtId="0" fontId="5" fillId="0" borderId="6" xfId="0" applyFont="1" applyBorder="1" applyAlignment="1">
      <alignment wrapText="1"/>
    </xf>
    <xf numFmtId="0" fontId="5" fillId="6" borderId="6" xfId="0" applyFont="1" applyFill="1" applyBorder="1" applyAlignment="1">
      <alignment wrapText="1"/>
    </xf>
    <xf numFmtId="0" fontId="5" fillId="0" borderId="7" xfId="0" applyFont="1" applyBorder="1" applyAlignment="1">
      <alignment wrapText="1"/>
    </xf>
    <xf numFmtId="0" fontId="5" fillId="6" borderId="7" xfId="0" applyFont="1" applyFill="1" applyBorder="1" applyAlignment="1">
      <alignment wrapText="1"/>
    </xf>
    <xf numFmtId="0" fontId="5" fillId="6" borderId="0" xfId="0" applyFont="1" applyFill="1" applyAlignment="1">
      <alignment wrapText="1"/>
    </xf>
    <xf numFmtId="0" fontId="6" fillId="0" borderId="0" xfId="0" applyFont="1" applyAlignment="1">
      <alignment wrapText="1" indent="1"/>
    </xf>
    <xf numFmtId="0" fontId="5" fillId="5" borderId="6" xfId="0" applyFont="1" applyFill="1" applyBorder="1" applyAlignment="1">
      <alignment wrapText="1"/>
    </xf>
    <xf numFmtId="165" fontId="6" fillId="0" borderId="1" xfId="0" applyNumberFormat="1" applyFont="1" applyBorder="1" applyAlignment="1">
      <alignment wrapText="1"/>
    </xf>
    <xf numFmtId="165" fontId="6" fillId="5" borderId="1" xfId="0" applyNumberFormat="1" applyFont="1" applyFill="1" applyBorder="1" applyAlignment="1">
      <alignment wrapText="1"/>
    </xf>
    <xf numFmtId="0" fontId="6" fillId="0" borderId="8" xfId="0" applyFont="1" applyBorder="1" applyAlignment="1">
      <alignment wrapText="1"/>
    </xf>
    <xf numFmtId="0" fontId="5" fillId="0" borderId="8" xfId="0" applyFont="1" applyBorder="1" applyAlignment="1">
      <alignment wrapText="1"/>
    </xf>
    <xf numFmtId="165" fontId="5" fillId="0" borderId="8" xfId="0" applyNumberFormat="1" applyFont="1" applyBorder="1" applyAlignment="1">
      <alignment wrapText="1"/>
    </xf>
    <xf numFmtId="165" fontId="5" fillId="5" borderId="8" xfId="0" applyNumberFormat="1" applyFont="1" applyFill="1" applyBorder="1" applyAlignment="1">
      <alignment wrapText="1"/>
    </xf>
    <xf numFmtId="44" fontId="6" fillId="0" borderId="0" xfId="0" applyNumberFormat="1" applyFont="1" applyAlignment="1">
      <alignment wrapText="1"/>
    </xf>
    <xf numFmtId="2" fontId="6" fillId="0" borderId="0" xfId="0" applyNumberFormat="1" applyFont="1" applyAlignment="1">
      <alignment wrapText="1"/>
    </xf>
    <xf numFmtId="2" fontId="6" fillId="5" borderId="0" xfId="0" applyNumberFormat="1" applyFont="1" applyFill="1" applyAlignment="1">
      <alignment wrapText="1"/>
    </xf>
    <xf numFmtId="0" fontId="7" fillId="0" borderId="0" xfId="0" applyFont="1" applyAlignment="1">
      <alignment wrapText="1"/>
    </xf>
    <xf numFmtId="164" fontId="6" fillId="0" borderId="0" xfId="0" applyNumberFormat="1" applyFont="1" applyAlignment="1">
      <alignment wrapText="1"/>
    </xf>
    <xf numFmtId="164" fontId="6" fillId="5" borderId="0" xfId="0" applyNumberFormat="1" applyFont="1" applyFill="1" applyAlignment="1">
      <alignment wrapText="1"/>
    </xf>
    <xf numFmtId="0" fontId="7" fillId="0" borderId="2" xfId="0" applyFont="1" applyBorder="1" applyAlignment="1">
      <alignment wrapText="1"/>
    </xf>
    <xf numFmtId="0" fontId="6" fillId="6" borderId="1" xfId="0" applyFont="1" applyFill="1" applyBorder="1" applyAlignment="1">
      <alignment horizontal="center" wrapText="1"/>
    </xf>
    <xf numFmtId="0" fontId="5" fillId="6" borderId="2" xfId="0" applyFont="1" applyFill="1" applyBorder="1" applyAlignment="1">
      <alignment wrapText="1"/>
    </xf>
    <xf numFmtId="164" fontId="5" fillId="6" borderId="0" xfId="0" applyNumberFormat="1" applyFont="1" applyFill="1" applyAlignment="1">
      <alignment wrapText="1"/>
    </xf>
    <xf numFmtId="165" fontId="5" fillId="6" borderId="0" xfId="0" applyNumberFormat="1" applyFont="1" applyFill="1" applyAlignment="1">
      <alignment wrapText="1"/>
    </xf>
    <xf numFmtId="165" fontId="5" fillId="6" borderId="1" xfId="0" applyNumberFormat="1" applyFont="1" applyFill="1" applyBorder="1" applyAlignment="1">
      <alignment wrapText="1"/>
    </xf>
    <xf numFmtId="165" fontId="5" fillId="6" borderId="2" xfId="0" applyNumberFormat="1" applyFont="1" applyFill="1" applyBorder="1" applyAlignment="1">
      <alignment wrapText="1"/>
    </xf>
    <xf numFmtId="164" fontId="6" fillId="6" borderId="3" xfId="0" applyNumberFormat="1" applyFont="1" applyFill="1" applyBorder="1" applyAlignment="1">
      <alignment wrapText="1"/>
    </xf>
    <xf numFmtId="0" fontId="5" fillId="6" borderId="4" xfId="0" applyFont="1" applyFill="1" applyBorder="1" applyAlignment="1">
      <alignment wrapText="1"/>
    </xf>
    <xf numFmtId="165" fontId="5" fillId="6" borderId="8" xfId="0" applyNumberFormat="1" applyFont="1" applyFill="1" applyBorder="1" applyAlignment="1">
      <alignment wrapText="1"/>
    </xf>
    <xf numFmtId="0" fontId="6" fillId="0" borderId="0" xfId="0" applyFont="1" applyAlignment="1">
      <alignment wrapText="1" indent="2"/>
    </xf>
    <xf numFmtId="165" fontId="5" fillId="0" borderId="4" xfId="0" applyNumberFormat="1" applyFont="1" applyBorder="1" applyAlignment="1">
      <alignment wrapText="1"/>
    </xf>
    <xf numFmtId="164" fontId="6" fillId="0" borderId="1" xfId="0" applyNumberFormat="1" applyFont="1" applyBorder="1" applyAlignment="1">
      <alignment wrapText="1"/>
    </xf>
    <xf numFmtId="0" fontId="5" fillId="0" borderId="2" xfId="0" applyFont="1" applyBorder="1" applyAlignment="1">
      <alignment wrapText="1" indent="1"/>
    </xf>
    <xf numFmtId="165" fontId="5" fillId="0" borderId="2" xfId="0" applyNumberFormat="1" applyFont="1" applyBorder="1" applyAlignment="1">
      <alignment wrapText="1"/>
    </xf>
    <xf numFmtId="0" fontId="6" fillId="0" borderId="2" xfId="0" applyFont="1" applyBorder="1" applyAlignment="1">
      <alignment wrapText="1"/>
    </xf>
    <xf numFmtId="0" fontId="5" fillId="0" borderId="0" xfId="0" applyFont="1" applyAlignment="1">
      <alignment wrapText="1" indent="2"/>
    </xf>
    <xf numFmtId="0" fontId="6" fillId="0" borderId="8" xfId="0" applyFont="1" applyBorder="1" applyAlignment="1">
      <alignment wrapText="1" indent="3"/>
    </xf>
    <xf numFmtId="165" fontId="6" fillId="5" borderId="8" xfId="0" applyNumberFormat="1" applyFont="1" applyFill="1" applyBorder="1" applyAlignment="1">
      <alignment wrapText="1"/>
    </xf>
    <xf numFmtId="165" fontId="6" fillId="0" borderId="8" xfId="0" applyNumberFormat="1" applyFont="1" applyBorder="1" applyAlignment="1">
      <alignment wrapText="1"/>
    </xf>
    <xf numFmtId="0" fontId="6" fillId="0" borderId="8" xfId="0" applyFont="1" applyBorder="1" applyAlignment="1">
      <alignment wrapText="1" indent="4"/>
    </xf>
    <xf numFmtId="165" fontId="5" fillId="5" borderId="4" xfId="0" applyNumberFormat="1" applyFont="1" applyFill="1" applyBorder="1" applyAlignment="1">
      <alignment wrapText="1"/>
    </xf>
    <xf numFmtId="0" fontId="2" fillId="0" borderId="4" xfId="0" applyFont="1" applyBorder="1" applyAlignment="1">
      <alignment wrapText="1"/>
    </xf>
    <xf numFmtId="0" fontId="5" fillId="0" borderId="9" xfId="0" applyFont="1" applyBorder="1" applyAlignment="1">
      <alignment wrapText="1"/>
    </xf>
    <xf numFmtId="0" fontId="5" fillId="5" borderId="9" xfId="0" applyFont="1" applyFill="1" applyBorder="1" applyAlignment="1">
      <alignment wrapText="1"/>
    </xf>
    <xf numFmtId="168" fontId="5" fillId="5" borderId="2" xfId="0" applyNumberFormat="1" applyFont="1" applyFill="1" applyBorder="1" applyAlignment="1">
      <alignment wrapText="1"/>
    </xf>
    <xf numFmtId="168" fontId="5" fillId="0" borderId="2" xfId="0" applyNumberFormat="1" applyFont="1" applyBorder="1" applyAlignment="1">
      <alignment wrapText="1"/>
    </xf>
    <xf numFmtId="168" fontId="5" fillId="5" borderId="0" xfId="0" applyNumberFormat="1" applyFont="1" applyFill="1" applyAlignment="1">
      <alignment wrapText="1"/>
    </xf>
    <xf numFmtId="168" fontId="5" fillId="0" borderId="0" xfId="0" applyNumberFormat="1" applyFont="1" applyAlignment="1">
      <alignment wrapText="1"/>
    </xf>
    <xf numFmtId="0" fontId="3" fillId="0" borderId="0" xfId="0" applyFont="1" applyAlignment="1">
      <alignment wrapText="1"/>
    </xf>
    <xf numFmtId="0" fontId="2" fillId="0" borderId="1" xfId="0" applyFont="1" applyBorder="1" applyAlignment="1">
      <alignment wrapText="1"/>
    </xf>
    <xf numFmtId="0" fontId="2" fillId="0" borderId="2" xfId="0" applyFont="1" applyBorder="1" applyAlignment="1">
      <alignment wrapText="1"/>
    </xf>
    <xf numFmtId="0" fontId="2" fillId="5" borderId="2" xfId="0" applyFont="1" applyFill="1" applyBorder="1" applyAlignment="1">
      <alignment wrapText="1"/>
    </xf>
    <xf numFmtId="0" fontId="9" fillId="0" borderId="0" xfId="0" applyFont="1" applyAlignment="1">
      <alignment wrapText="1"/>
    </xf>
    <xf numFmtId="0" fontId="2" fillId="5" borderId="0" xfId="0" applyFont="1" applyFill="1" applyAlignment="1">
      <alignment wrapText="1"/>
    </xf>
    <xf numFmtId="0" fontId="2" fillId="0" borderId="0" xfId="0" applyFont="1" applyAlignment="1">
      <alignment wrapText="1" indent="1"/>
    </xf>
    <xf numFmtId="164" fontId="2" fillId="0" borderId="0" xfId="0" applyNumberFormat="1" applyFont="1" applyAlignment="1">
      <alignment wrapText="1"/>
    </xf>
    <xf numFmtId="164" fontId="2" fillId="5" borderId="0" xfId="0" applyNumberFormat="1" applyFont="1" applyFill="1" applyAlignment="1">
      <alignment wrapText="1"/>
    </xf>
    <xf numFmtId="165" fontId="2" fillId="0" borderId="0" xfId="0" applyNumberFormat="1" applyFont="1" applyAlignment="1">
      <alignment wrapText="1"/>
    </xf>
    <xf numFmtId="165" fontId="2" fillId="5" borderId="0" xfId="0" applyNumberFormat="1" applyFont="1" applyFill="1" applyAlignment="1">
      <alignment wrapText="1"/>
    </xf>
    <xf numFmtId="0" fontId="2" fillId="0" borderId="1" xfId="0" applyFont="1" applyBorder="1" applyAlignment="1">
      <alignment wrapText="1" indent="1"/>
    </xf>
    <xf numFmtId="165" fontId="2" fillId="0" borderId="1" xfId="0" applyNumberFormat="1" applyFont="1" applyBorder="1" applyAlignment="1">
      <alignment wrapText="1"/>
    </xf>
    <xf numFmtId="165" fontId="2" fillId="5" borderId="1" xfId="0" applyNumberFormat="1" applyFont="1" applyFill="1" applyBorder="1" applyAlignment="1">
      <alignment wrapText="1"/>
    </xf>
    <xf numFmtId="0" fontId="3" fillId="0" borderId="3" xfId="0" applyFont="1" applyBorder="1" applyAlignment="1">
      <alignment wrapText="1"/>
    </xf>
    <xf numFmtId="164" fontId="3" fillId="0" borderId="3" xfId="0" applyNumberFormat="1" applyFont="1" applyBorder="1" applyAlignment="1">
      <alignment wrapText="1"/>
    </xf>
    <xf numFmtId="164" fontId="3" fillId="5" borderId="3" xfId="0" applyNumberFormat="1" applyFont="1" applyFill="1" applyBorder="1" applyAlignment="1">
      <alignment wrapText="1"/>
    </xf>
    <xf numFmtId="0" fontId="2" fillId="5" borderId="4" xfId="0" applyFont="1" applyFill="1" applyBorder="1" applyAlignment="1">
      <alignment wrapText="1"/>
    </xf>
    <xf numFmtId="168" fontId="2" fillId="0" borderId="0" xfId="0" applyNumberFormat="1" applyFont="1" applyAlignment="1">
      <alignment wrapText="1"/>
    </xf>
    <xf numFmtId="168" fontId="2" fillId="5" borderId="0" xfId="0" applyNumberFormat="1" applyFont="1" applyFill="1" applyAlignment="1">
      <alignment wrapText="1"/>
    </xf>
    <xf numFmtId="168" fontId="2" fillId="0" borderId="1" xfId="0" applyNumberFormat="1" applyFont="1" applyBorder="1" applyAlignment="1">
      <alignment wrapText="1"/>
    </xf>
    <xf numFmtId="168" fontId="2" fillId="5" borderId="1" xfId="0" applyNumberFormat="1" applyFont="1" applyFill="1" applyBorder="1" applyAlignment="1">
      <alignment wrapText="1"/>
    </xf>
    <xf numFmtId="168" fontId="3" fillId="0" borderId="3" xfId="0" applyNumberFormat="1" applyFont="1" applyBorder="1" applyAlignment="1">
      <alignment wrapText="1"/>
    </xf>
    <xf numFmtId="168" fontId="3" fillId="5" borderId="3" xfId="0" applyNumberFormat="1" applyFont="1" applyFill="1" applyBorder="1" applyAlignment="1">
      <alignment wrapText="1"/>
    </xf>
    <xf numFmtId="0" fontId="10" fillId="0" borderId="0" xfId="0" applyFont="1" applyAlignment="1">
      <alignment wrapText="1"/>
    </xf>
    <xf numFmtId="168" fontId="2" fillId="0" borderId="4" xfId="0" applyNumberFormat="1" applyFont="1" applyBorder="1" applyAlignment="1">
      <alignment wrapText="1"/>
    </xf>
    <xf numFmtId="168" fontId="2" fillId="5" borderId="4" xfId="0" applyNumberFormat="1" applyFont="1" applyFill="1" applyBorder="1" applyAlignment="1">
      <alignment wrapText="1"/>
    </xf>
    <xf numFmtId="0" fontId="2" fillId="0" borderId="9" xfId="0" applyFont="1" applyBorder="1" applyAlignment="1">
      <alignment wrapText="1"/>
    </xf>
    <xf numFmtId="0" fontId="2" fillId="5" borderId="9" xfId="0" applyFont="1" applyFill="1" applyBorder="1" applyAlignment="1">
      <alignment wrapText="1"/>
    </xf>
    <xf numFmtId="0" fontId="3" fillId="0" borderId="1" xfId="0" applyFont="1" applyBorder="1" applyAlignment="1">
      <alignment horizontal="center" wrapText="1"/>
    </xf>
    <xf numFmtId="0" fontId="3" fillId="0" borderId="0" xfId="0" applyFont="1" applyAlignment="1">
      <alignment wrapText="1" indent="1"/>
    </xf>
    <xf numFmtId="0" fontId="3" fillId="0" borderId="0" xfId="0" applyFont="1" applyAlignment="1">
      <alignment wrapText="1" indent="2"/>
    </xf>
    <xf numFmtId="0" fontId="2" fillId="0" borderId="1" xfId="0" applyFont="1" applyBorder="1" applyAlignment="1">
      <alignment wrapText="1" indent="2"/>
    </xf>
    <xf numFmtId="0" fontId="2" fillId="0" borderId="0" xfId="0" applyFont="1" applyAlignment="1">
      <alignment wrapText="1" indent="2"/>
    </xf>
    <xf numFmtId="0" fontId="3" fillId="0" borderId="4" xfId="0" applyFont="1" applyBorder="1" applyAlignment="1">
      <alignment wrapText="1"/>
    </xf>
    <xf numFmtId="168" fontId="3" fillId="0" borderId="4" xfId="0" applyNumberFormat="1" applyFont="1" applyBorder="1" applyAlignment="1">
      <alignment wrapText="1"/>
    </xf>
    <xf numFmtId="168" fontId="3" fillId="5" borderId="4" xfId="0" applyNumberFormat="1" applyFont="1" applyFill="1" applyBorder="1" applyAlignment="1">
      <alignment wrapText="1"/>
    </xf>
    <xf numFmtId="0" fontId="2" fillId="0" borderId="1" xfId="0" applyFont="1" applyBorder="1" applyAlignment="1">
      <alignment horizontal="left" wrapText="1" indent="2"/>
    </xf>
    <xf numFmtId="164" fontId="2" fillId="0" borderId="1" xfId="0" applyNumberFormat="1" applyFont="1" applyBorder="1" applyAlignment="1">
      <alignment wrapText="1"/>
    </xf>
    <xf numFmtId="164" fontId="2" fillId="5" borderId="1" xfId="0" applyNumberFormat="1" applyFont="1" applyFill="1" applyBorder="1" applyAlignment="1">
      <alignment wrapText="1"/>
    </xf>
    <xf numFmtId="165" fontId="2" fillId="0" borderId="2" xfId="0" applyNumberFormat="1" applyFont="1" applyBorder="1" applyAlignment="1">
      <alignment wrapText="1"/>
    </xf>
    <xf numFmtId="165" fontId="2" fillId="5" borderId="2" xfId="0" applyNumberFormat="1" applyFont="1" applyFill="1" applyBorder="1" applyAlignment="1">
      <alignment wrapText="1"/>
    </xf>
    <xf numFmtId="0" fontId="2" fillId="0" borderId="0" xfId="0" applyFont="1" applyAlignment="1">
      <alignment wrapText="1" indent="3"/>
    </xf>
    <xf numFmtId="9" fontId="6" fillId="5" borderId="8" xfId="1" applyFont="1" applyFill="1" applyBorder="1" applyAlignment="1">
      <alignment wrapText="1"/>
    </xf>
    <xf numFmtId="9" fontId="6" fillId="0" borderId="8" xfId="1" applyFont="1" applyBorder="1" applyAlignment="1">
      <alignment wrapText="1"/>
    </xf>
    <xf numFmtId="9" fontId="5" fillId="0" borderId="0" xfId="1" applyFont="1" applyAlignment="1">
      <alignment wrapText="1"/>
    </xf>
    <xf numFmtId="0" fontId="12" fillId="0" borderId="0" xfId="2" applyAlignment="1">
      <alignment wrapText="1"/>
    </xf>
    <xf numFmtId="0" fontId="6" fillId="0" borderId="10" xfId="0" applyFont="1" applyBorder="1" applyAlignment="1">
      <alignment wrapText="1"/>
    </xf>
    <xf numFmtId="0" fontId="5" fillId="0" borderId="10" xfId="0" applyFont="1" applyBorder="1" applyAlignment="1">
      <alignment wrapText="1"/>
    </xf>
    <xf numFmtId="0" fontId="6" fillId="5" borderId="10" xfId="0" applyFont="1" applyFill="1" applyBorder="1" applyAlignment="1">
      <alignment horizontal="center" wrapText="1"/>
    </xf>
    <xf numFmtId="0" fontId="6" fillId="0" borderId="10" xfId="0" applyFont="1" applyBorder="1" applyAlignment="1">
      <alignment horizontal="center" wrapText="1"/>
    </xf>
    <xf numFmtId="1" fontId="2" fillId="0" borderId="0" xfId="0" applyNumberFormat="1" applyFont="1" applyAlignment="1">
      <alignment horizontal="center" wrapText="1"/>
    </xf>
    <xf numFmtId="0" fontId="0" fillId="0" borderId="0" xfId="0" applyAlignment="1">
      <alignment horizontal="center" wrapText="1"/>
    </xf>
    <xf numFmtId="0" fontId="12" fillId="0" borderId="11" xfId="2" applyBorder="1" applyAlignment="1">
      <alignment wrapText="1"/>
    </xf>
    <xf numFmtId="0" fontId="12" fillId="0" borderId="12" xfId="2" applyBorder="1" applyAlignment="1">
      <alignment wrapText="1"/>
    </xf>
    <xf numFmtId="0" fontId="6" fillId="0" borderId="0" xfId="0" applyFont="1" applyAlignment="1"/>
    <xf numFmtId="0" fontId="8" fillId="0" borderId="0" xfId="0" applyFont="1" applyAlignment="1"/>
    <xf numFmtId="0" fontId="3" fillId="0" borderId="0" xfId="0" applyFont="1" applyBorder="1" applyAlignment="1">
      <alignment wrapText="1"/>
    </xf>
    <xf numFmtId="164" fontId="3" fillId="0" borderId="0" xfId="0" applyNumberFormat="1" applyFont="1" applyBorder="1" applyAlignment="1">
      <alignment wrapText="1"/>
    </xf>
    <xf numFmtId="164" fontId="3" fillId="5" borderId="0" xfId="0" applyNumberFormat="1" applyFont="1" applyFill="1" applyBorder="1" applyAlignment="1">
      <alignment wrapText="1"/>
    </xf>
    <xf numFmtId="0" fontId="2" fillId="0" borderId="0" xfId="0" applyFont="1" applyBorder="1" applyAlignment="1">
      <alignment wrapText="1"/>
    </xf>
    <xf numFmtId="0" fontId="6" fillId="0" borderId="0" xfId="0" applyFont="1" applyBorder="1" applyAlignment="1">
      <alignment horizontal="center" wrapText="1"/>
    </xf>
    <xf numFmtId="0" fontId="6" fillId="5" borderId="0" xfId="0" applyFont="1" applyFill="1" applyBorder="1" applyAlignment="1">
      <alignment horizontal="center" wrapText="1"/>
    </xf>
    <xf numFmtId="0" fontId="3" fillId="0" borderId="2" xfId="0" applyFont="1" applyBorder="1" applyAlignment="1">
      <alignment wrapText="1"/>
    </xf>
    <xf numFmtId="1" fontId="3" fillId="2" borderId="1" xfId="0" applyNumberFormat="1" applyFont="1" applyFill="1" applyBorder="1" applyAlignment="1">
      <alignment horizontal="center" wrapText="1"/>
    </xf>
    <xf numFmtId="0" fontId="3" fillId="2" borderId="1" xfId="0" applyFont="1" applyFill="1" applyBorder="1" applyAlignment="1">
      <alignment horizontal="center" wrapText="1"/>
    </xf>
    <xf numFmtId="0" fontId="6" fillId="0" borderId="3" xfId="0" applyFont="1" applyBorder="1" applyAlignment="1">
      <alignment wrapText="1"/>
    </xf>
    <xf numFmtId="0" fontId="13" fillId="0" borderId="0" xfId="0" applyFont="1" applyAlignment="1">
      <alignment wrapText="1"/>
    </xf>
    <xf numFmtId="0" fontId="13" fillId="0" borderId="1" xfId="0" applyFont="1" applyBorder="1" applyAlignment="1">
      <alignment wrapText="1"/>
    </xf>
    <xf numFmtId="0" fontId="6" fillId="0" borderId="0" xfId="0" applyFont="1" applyAlignment="1">
      <alignment wrapText="1"/>
    </xf>
    <xf numFmtId="0" fontId="5" fillId="0" borderId="0" xfId="0" applyFont="1" applyAlignment="1">
      <alignment wrapText="1"/>
    </xf>
    <xf numFmtId="0" fontId="7" fillId="0" borderId="0" xfId="0" applyFont="1" applyAlignment="1">
      <alignment wrapText="1"/>
    </xf>
    <xf numFmtId="0" fontId="5" fillId="0" borderId="1" xfId="0" applyFont="1" applyBorder="1" applyAlignment="1">
      <alignment wrapText="1"/>
    </xf>
    <xf numFmtId="0" fontId="6" fillId="0" borderId="1" xfId="0" applyFont="1" applyBorder="1" applyAlignment="1">
      <alignment wrapText="1"/>
    </xf>
    <xf numFmtId="0" fontId="6" fillId="0" borderId="1" xfId="0" applyFont="1" applyBorder="1" applyAlignment="1">
      <alignment horizontal="left" wrapText="1"/>
    </xf>
    <xf numFmtId="0" fontId="6" fillId="0" borderId="8" xfId="0" applyFont="1" applyBorder="1" applyAlignment="1">
      <alignment wrapText="1"/>
    </xf>
    <xf numFmtId="0" fontId="11" fillId="0" borderId="0" xfId="0" applyFont="1" applyAlignment="1">
      <alignment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9148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0</xdr:row>
      <xdr:rowOff>47625</xdr:rowOff>
    </xdr:from>
    <xdr:to>
      <xdr:col>3</xdr:col>
      <xdr:colOff>1043334</xdr:colOff>
      <xdr:row>2</xdr:row>
      <xdr:rowOff>118176</xdr:rowOff>
    </xdr:to>
    <xdr:pic>
      <xdr:nvPicPr>
        <xdr:cNvPr id="2" name="Picture 1" descr="conduent_logo_black.eps">
          <a:extLst>
            <a:ext uri="{FF2B5EF4-FFF2-40B4-BE49-F238E27FC236}">
              <a16:creationId xmlns:a16="http://schemas.microsoft.com/office/drawing/2014/main" id="{F90FBCDD-3751-4BE3-8D12-CD5872FC08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47625"/>
          <a:ext cx="1529109" cy="3944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1</xdr:row>
      <xdr:rowOff>12700</xdr:rowOff>
    </xdr:from>
    <xdr:to>
      <xdr:col>0</xdr:col>
      <xdr:colOff>2510037</xdr:colOff>
      <xdr:row>4</xdr:row>
      <xdr:rowOff>142082</xdr:rowOff>
    </xdr:to>
    <xdr:pic>
      <xdr:nvPicPr>
        <xdr:cNvPr id="2" name="Picture 1" descr="conduent_logo_black.eps">
          <a:extLst>
            <a:ext uri="{FF2B5EF4-FFF2-40B4-BE49-F238E27FC236}">
              <a16:creationId xmlns:a16="http://schemas.microsoft.com/office/drawing/2014/main" id="{5C71837F-0ED9-4932-8D90-560B6C9F64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177800"/>
          <a:ext cx="2446537" cy="62468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88900</xdr:colOff>
      <xdr:row>1</xdr:row>
      <xdr:rowOff>0</xdr:rowOff>
    </xdr:from>
    <xdr:to>
      <xdr:col>0</xdr:col>
      <xdr:colOff>2535437</xdr:colOff>
      <xdr:row>4</xdr:row>
      <xdr:rowOff>129382</xdr:rowOff>
    </xdr:to>
    <xdr:pic>
      <xdr:nvPicPr>
        <xdr:cNvPr id="2" name="Picture 1" descr="conduent_logo_black.eps">
          <a:extLst>
            <a:ext uri="{FF2B5EF4-FFF2-40B4-BE49-F238E27FC236}">
              <a16:creationId xmlns:a16="http://schemas.microsoft.com/office/drawing/2014/main" id="{095B70D6-50B3-4FD2-BF21-17EB9EED2B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368300"/>
          <a:ext cx="2446537" cy="6246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50800</xdr:colOff>
      <xdr:row>0</xdr:row>
      <xdr:rowOff>12700</xdr:rowOff>
    </xdr:from>
    <xdr:to>
      <xdr:col>1</xdr:col>
      <xdr:colOff>2260600</xdr:colOff>
      <xdr:row>4</xdr:row>
      <xdr:rowOff>0</xdr:rowOff>
    </xdr:to>
    <xdr:pic>
      <xdr:nvPicPr>
        <xdr:cNvPr id="2" name="Picture 1" descr="conduent_logo_black.eps">
          <a:extLst>
            <a:ext uri="{FF2B5EF4-FFF2-40B4-BE49-F238E27FC236}">
              <a16:creationId xmlns:a16="http://schemas.microsoft.com/office/drawing/2014/main" id="{1B92AAE7-8D98-4FD9-822A-149EAD715B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12700"/>
          <a:ext cx="2476500" cy="647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114300</xdr:rowOff>
    </xdr:from>
    <xdr:to>
      <xdr:col>0</xdr:col>
      <xdr:colOff>2590800</xdr:colOff>
      <xdr:row>4</xdr:row>
      <xdr:rowOff>101600</xdr:rowOff>
    </xdr:to>
    <xdr:pic>
      <xdr:nvPicPr>
        <xdr:cNvPr id="2" name="Picture 1" descr="conduent_logo_black.eps">
          <a:extLst>
            <a:ext uri="{FF2B5EF4-FFF2-40B4-BE49-F238E27FC236}">
              <a16:creationId xmlns:a16="http://schemas.microsoft.com/office/drawing/2014/main" id="{925B63C8-8380-4CEE-AF88-C0C3F76C75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14300"/>
          <a:ext cx="2476500" cy="647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2</xdr:row>
      <xdr:rowOff>25400</xdr:rowOff>
    </xdr:from>
    <xdr:to>
      <xdr:col>0</xdr:col>
      <xdr:colOff>2628900</xdr:colOff>
      <xdr:row>6</xdr:row>
      <xdr:rowOff>12700</xdr:rowOff>
    </xdr:to>
    <xdr:pic>
      <xdr:nvPicPr>
        <xdr:cNvPr id="2" name="Picture 1" descr="conduent_logo_black.eps">
          <a:extLst>
            <a:ext uri="{FF2B5EF4-FFF2-40B4-BE49-F238E27FC236}">
              <a16:creationId xmlns:a16="http://schemas.microsoft.com/office/drawing/2014/main" id="{07FFD2D3-3C97-4945-B7C9-8415B0C8B8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571500"/>
          <a:ext cx="2476500" cy="647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50800</xdr:colOff>
      <xdr:row>0</xdr:row>
      <xdr:rowOff>0</xdr:rowOff>
    </xdr:from>
    <xdr:to>
      <xdr:col>0</xdr:col>
      <xdr:colOff>2527300</xdr:colOff>
      <xdr:row>3</xdr:row>
      <xdr:rowOff>152400</xdr:rowOff>
    </xdr:to>
    <xdr:pic>
      <xdr:nvPicPr>
        <xdr:cNvPr id="2" name="Picture 1" descr="conduent_logo_black.eps">
          <a:extLst>
            <a:ext uri="{FF2B5EF4-FFF2-40B4-BE49-F238E27FC236}">
              <a16:creationId xmlns:a16="http://schemas.microsoft.com/office/drawing/2014/main" id="{DE751A07-4923-4C71-A80C-D32131CF5E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0"/>
          <a:ext cx="2476500" cy="647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2314575</xdr:colOff>
      <xdr:row>4</xdr:row>
      <xdr:rowOff>0</xdr:rowOff>
    </xdr:to>
    <xdr:pic>
      <xdr:nvPicPr>
        <xdr:cNvPr id="2" name="Picture 1" descr="conduent_logo_black.eps">
          <a:extLst>
            <a:ext uri="{FF2B5EF4-FFF2-40B4-BE49-F238E27FC236}">
              <a16:creationId xmlns:a16="http://schemas.microsoft.com/office/drawing/2014/main" id="{58F5F4D1-621F-40E9-82D8-510829B18C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2476500" cy="647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88900</xdr:colOff>
      <xdr:row>0</xdr:row>
      <xdr:rowOff>12700</xdr:rowOff>
    </xdr:from>
    <xdr:to>
      <xdr:col>0</xdr:col>
      <xdr:colOff>2535437</xdr:colOff>
      <xdr:row>3</xdr:row>
      <xdr:rowOff>142082</xdr:rowOff>
    </xdr:to>
    <xdr:pic>
      <xdr:nvPicPr>
        <xdr:cNvPr id="3" name="Picture 2" descr="conduent_logo_black.eps">
          <a:extLst>
            <a:ext uri="{FF2B5EF4-FFF2-40B4-BE49-F238E27FC236}">
              <a16:creationId xmlns:a16="http://schemas.microsoft.com/office/drawing/2014/main" id="{ECB1EB4B-E829-4DEB-8295-C44DC500AE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2700"/>
          <a:ext cx="2446537" cy="62468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0</xdr:rowOff>
    </xdr:from>
    <xdr:to>
      <xdr:col>1</xdr:col>
      <xdr:colOff>2070100</xdr:colOff>
      <xdr:row>3</xdr:row>
      <xdr:rowOff>152400</xdr:rowOff>
    </xdr:to>
    <xdr:pic>
      <xdr:nvPicPr>
        <xdr:cNvPr id="2" name="Picture 1" descr="conduent_logo_black.eps">
          <a:extLst>
            <a:ext uri="{FF2B5EF4-FFF2-40B4-BE49-F238E27FC236}">
              <a16:creationId xmlns:a16="http://schemas.microsoft.com/office/drawing/2014/main" id="{B61F450E-07C7-40BE-8EAE-24CE621CEA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0"/>
          <a:ext cx="2476500" cy="6477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50800</xdr:colOff>
      <xdr:row>0</xdr:row>
      <xdr:rowOff>25400</xdr:rowOff>
    </xdr:from>
    <xdr:to>
      <xdr:col>0</xdr:col>
      <xdr:colOff>2527300</xdr:colOff>
      <xdr:row>4</xdr:row>
      <xdr:rowOff>12700</xdr:rowOff>
    </xdr:to>
    <xdr:pic>
      <xdr:nvPicPr>
        <xdr:cNvPr id="2" name="Picture 1" descr="conduent_logo_black.eps">
          <a:extLst>
            <a:ext uri="{FF2B5EF4-FFF2-40B4-BE49-F238E27FC236}">
              <a16:creationId xmlns:a16="http://schemas.microsoft.com/office/drawing/2014/main" id="{6CE454E7-5217-4C83-9C24-9962337DF7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25400"/>
          <a:ext cx="2476500" cy="647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D0E76-2CA9-4337-A6EB-6C1B6B61929C}">
  <dimension ref="A1:H7"/>
  <sheetViews>
    <sheetView showRuler="0" workbookViewId="0"/>
  </sheetViews>
  <sheetFormatPr defaultColWidth="13.7109375" defaultRowHeight="12.75" x14ac:dyDescent="0.2"/>
  <cols>
    <col min="1" max="2" width="13.7109375" style="1"/>
    <col min="3" max="3" width="20.85546875" style="1" customWidth="1"/>
    <col min="4" max="4" width="1.5703125" style="1" customWidth="1"/>
    <col min="5" max="5" width="13.7109375" style="1"/>
    <col min="6" max="6" width="19.42578125" style="1" customWidth="1"/>
    <col min="7" max="7" width="1.42578125" style="1" customWidth="1"/>
    <col min="8" max="8" width="18.85546875" style="1" customWidth="1"/>
    <col min="9" max="16384" width="13.7109375" style="1"/>
  </cols>
  <sheetData>
    <row r="1" spans="1:8" x14ac:dyDescent="0.2">
      <c r="B1" s="1" t="s">
        <v>0</v>
      </c>
    </row>
    <row r="2" spans="1:8" x14ac:dyDescent="0.2">
      <c r="B2" s="162">
        <v>2017</v>
      </c>
      <c r="C2" s="163"/>
      <c r="E2" s="162">
        <v>2018</v>
      </c>
      <c r="F2" s="163"/>
      <c r="H2" s="2">
        <v>2016</v>
      </c>
    </row>
    <row r="3" spans="1:8" x14ac:dyDescent="0.2">
      <c r="A3" s="3" t="s">
        <v>1</v>
      </c>
      <c r="B3" s="4" t="str">
        <f>CONCATENATE(A3," ",$B$2)</f>
        <v>Q1 2017</v>
      </c>
      <c r="C3" s="4" t="str">
        <f>CONCATENATE("March 31",","," ",$B$2)</f>
        <v>March 31, 2017</v>
      </c>
      <c r="D3" s="3"/>
      <c r="E3" s="4" t="str">
        <f>CONCATENATE(A3," ",$E$2)</f>
        <v>Q1 2018</v>
      </c>
      <c r="F3" s="4" t="str">
        <f>CONCATENATE("March 31",","," ",$E$2)</f>
        <v>March 31, 2018</v>
      </c>
      <c r="H3" s="4"/>
    </row>
    <row r="4" spans="1:8" x14ac:dyDescent="0.2">
      <c r="A4" s="3" t="s">
        <v>2</v>
      </c>
      <c r="B4" s="5" t="str">
        <f>CONCATENATE(A4," ",$B$2)</f>
        <v>Q2 2017</v>
      </c>
      <c r="C4" s="5" t="str">
        <f>CONCATENATE("June 30",","," ",$B$2)</f>
        <v>June 30, 2017</v>
      </c>
      <c r="D4" s="3"/>
      <c r="E4" s="5" t="str">
        <f>CONCATENATE(A4," ",$E$2)</f>
        <v>Q2 2018</v>
      </c>
      <c r="F4" s="5" t="str">
        <f>CONCATENATE("June 30",","," ",$E$2)</f>
        <v>June 30, 2018</v>
      </c>
      <c r="H4" s="5"/>
    </row>
    <row r="5" spans="1:8" x14ac:dyDescent="0.2">
      <c r="A5" s="3" t="s">
        <v>3</v>
      </c>
      <c r="B5" s="5" t="str">
        <f>CONCATENATE(A5," ",$B$2)</f>
        <v>Q3 2017</v>
      </c>
      <c r="C5" s="5" t="str">
        <f>CONCATENATE("September 30",","," ",$B$2)</f>
        <v>September 30, 2017</v>
      </c>
      <c r="D5" s="3"/>
      <c r="E5" s="5" t="str">
        <f>CONCATENATE(A5," ",$E$2)</f>
        <v>Q3 2018</v>
      </c>
      <c r="F5" s="5" t="str">
        <f>CONCATENATE("September 30",","," ",$E$2)</f>
        <v>September 30, 2018</v>
      </c>
      <c r="H5" s="5"/>
    </row>
    <row r="6" spans="1:8" x14ac:dyDescent="0.2">
      <c r="A6" s="3" t="s">
        <v>4</v>
      </c>
      <c r="B6" s="5" t="str">
        <f>CONCATENATE(A6," ",$B$2)</f>
        <v>Q4 2017</v>
      </c>
      <c r="C6" s="5" t="str">
        <f>CONCATENATE("December 31",","," ",$B$2)</f>
        <v>December 31, 2017</v>
      </c>
      <c r="D6" s="3"/>
      <c r="E6" s="5" t="str">
        <f>CONCATENATE(A6," ",$E$2)</f>
        <v>Q4 2018</v>
      </c>
      <c r="F6" s="5" t="str">
        <f>CONCATENATE("December 31",","," ",$E$2)</f>
        <v>December 31, 2018</v>
      </c>
      <c r="H6" s="5" t="str">
        <f>CONCATENATE(A6," ",H2)</f>
        <v>Q4 2016</v>
      </c>
    </row>
    <row r="7" spans="1:8" x14ac:dyDescent="0.2">
      <c r="A7" s="3" t="s">
        <v>5</v>
      </c>
      <c r="B7" s="5" t="str">
        <f>CONCATENATE(A7," ",$B$2)</f>
        <v>FY 2017</v>
      </c>
      <c r="C7" s="5" t="str">
        <f>CONCATENATE("December 31",","," ",$B$2)</f>
        <v>December 31, 2017</v>
      </c>
      <c r="D7" s="3"/>
      <c r="E7" s="5" t="str">
        <f>CONCATENATE(A7," ",$E$2)</f>
        <v>FY 2018</v>
      </c>
      <c r="F7" s="5" t="str">
        <f>CONCATENATE("December 31",","," ",$E$2)</f>
        <v>December 31, 2018</v>
      </c>
      <c r="H7" s="5" t="str">
        <f>CONCATENATE("December 31",","," ",$H$2)</f>
        <v>December 31, 2016</v>
      </c>
    </row>
  </sheetData>
  <mergeCells count="2">
    <mergeCell ref="B2:C2"/>
    <mergeCell ref="E2:F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12F1B-9E59-474B-82EA-766FAD829926}">
  <sheetPr>
    <tabColor rgb="FF9148C8"/>
    <pageSetUpPr fitToPage="1"/>
  </sheetPr>
  <dimension ref="A1:L64"/>
  <sheetViews>
    <sheetView showGridLines="0" zoomScale="75" zoomScaleNormal="75" workbookViewId="0">
      <pane xSplit="1" ySplit="8" topLeftCell="B9" activePane="bottomRight" state="frozen"/>
      <selection sqref="A1:D1"/>
      <selection pane="topRight" sqref="A1:D1"/>
      <selection pane="bottomLeft" sqref="A1:D1"/>
      <selection pane="bottomRight"/>
    </sheetView>
  </sheetViews>
  <sheetFormatPr defaultColWidth="0" defaultRowHeight="12.75" zeroHeight="1" x14ac:dyDescent="0.2"/>
  <cols>
    <col min="1" max="1" width="40.140625" style="1" customWidth="1"/>
    <col min="2" max="2" width="0.85546875" style="1" customWidth="1"/>
    <col min="3" max="6" width="12.85546875" style="1" customWidth="1"/>
    <col min="7" max="7" width="0.85546875" style="1" customWidth="1"/>
    <col min="8" max="8" width="12.85546875" style="1" customWidth="1"/>
    <col min="9" max="9" width="0.85546875" style="1" customWidth="1"/>
    <col min="10" max="11" width="12.85546875" style="1" customWidth="1"/>
    <col min="12" max="12" width="10.42578125" style="1" customWidth="1"/>
    <col min="13" max="16384" width="13.7109375" style="1" hidden="1"/>
  </cols>
  <sheetData>
    <row r="1" spans="1:12" x14ac:dyDescent="0.2"/>
    <row r="2" spans="1:12" x14ac:dyDescent="0.2">
      <c r="L2" s="144" t="s">
        <v>17</v>
      </c>
    </row>
    <row r="3" spans="1:12" x14ac:dyDescent="0.2"/>
    <row r="4" spans="1:12" x14ac:dyDescent="0.2"/>
    <row r="5" spans="1:12" x14ac:dyDescent="0.2"/>
    <row r="6" spans="1:12" x14ac:dyDescent="0.2">
      <c r="A6" s="98" t="s">
        <v>89</v>
      </c>
    </row>
    <row r="7" spans="1:12" x14ac:dyDescent="0.2">
      <c r="A7" s="98" t="s">
        <v>26</v>
      </c>
    </row>
    <row r="8" spans="1:12" x14ac:dyDescent="0.2">
      <c r="A8" s="99"/>
      <c r="B8" s="99"/>
      <c r="C8" s="10" t="str">
        <f>'Investor Metrics File'!$B$3</f>
        <v>Q1 2017</v>
      </c>
      <c r="D8" s="10" t="str">
        <f>'Investor Metrics File'!$B$4</f>
        <v>Q2 2017</v>
      </c>
      <c r="E8" s="10" t="str">
        <f>'Investor Metrics File'!$B$5</f>
        <v>Q3 2017</v>
      </c>
      <c r="F8" s="10" t="str">
        <f>'Investor Metrics File'!$B$6</f>
        <v>Q4 2017</v>
      </c>
      <c r="G8" s="11"/>
      <c r="H8" s="12" t="str">
        <f>'Investor Metrics File'!$B$7</f>
        <v>FY 2017</v>
      </c>
      <c r="I8" s="11"/>
      <c r="J8" s="10" t="str">
        <f>'Investor Metrics File'!$E$3</f>
        <v>Q1 2018</v>
      </c>
      <c r="K8" s="10" t="str">
        <f>'Investor Metrics File'!$E$4</f>
        <v>Q2 2018</v>
      </c>
    </row>
    <row r="9" spans="1:12" x14ac:dyDescent="0.2">
      <c r="A9" s="100"/>
      <c r="B9" s="100"/>
      <c r="C9" s="100"/>
      <c r="D9" s="100"/>
      <c r="E9" s="100"/>
      <c r="F9" s="100"/>
      <c r="H9" s="101"/>
      <c r="J9" s="100"/>
      <c r="K9" s="100"/>
    </row>
    <row r="10" spans="1:12" x14ac:dyDescent="0.2">
      <c r="A10" s="102" t="s">
        <v>27</v>
      </c>
      <c r="H10" s="103"/>
    </row>
    <row r="11" spans="1:12" x14ac:dyDescent="0.2">
      <c r="A11" s="104" t="s">
        <v>90</v>
      </c>
      <c r="C11" s="105">
        <v>895000000</v>
      </c>
      <c r="D11" s="105">
        <v>856000000</v>
      </c>
      <c r="E11" s="105">
        <v>845000000</v>
      </c>
      <c r="F11" s="105">
        <v>879000000</v>
      </c>
      <c r="H11" s="106">
        <f>SUM(C11:F11)</f>
        <v>3475000000</v>
      </c>
      <c r="J11" s="105">
        <v>854000000</v>
      </c>
      <c r="K11" s="105">
        <v>808000000</v>
      </c>
    </row>
    <row r="12" spans="1:12" x14ac:dyDescent="0.2">
      <c r="A12" s="104" t="s">
        <v>76</v>
      </c>
      <c r="C12" s="107">
        <v>609000000</v>
      </c>
      <c r="D12" s="107">
        <v>598000000</v>
      </c>
      <c r="E12" s="107">
        <v>599000000</v>
      </c>
      <c r="F12" s="107">
        <v>602000000</v>
      </c>
      <c r="H12" s="108">
        <f>SUM(C12:F12)</f>
        <v>2408000000</v>
      </c>
      <c r="J12" s="107">
        <v>558000000</v>
      </c>
      <c r="K12" s="107">
        <v>574000000</v>
      </c>
    </row>
    <row r="13" spans="1:12" x14ac:dyDescent="0.2">
      <c r="A13" s="109" t="s">
        <v>82</v>
      </c>
      <c r="B13" s="99"/>
      <c r="C13" s="110">
        <v>49000000</v>
      </c>
      <c r="D13" s="110">
        <v>42000000</v>
      </c>
      <c r="E13" s="110">
        <v>36000000</v>
      </c>
      <c r="F13" s="110">
        <v>12000000</v>
      </c>
      <c r="H13" s="111">
        <f>SUM(C13:F13)</f>
        <v>139000000</v>
      </c>
      <c r="J13" s="110">
        <v>8000000</v>
      </c>
      <c r="K13" s="110">
        <v>5000000</v>
      </c>
    </row>
    <row r="14" spans="1:12" ht="13.5" thickBot="1" x14ac:dyDescent="0.25">
      <c r="A14" s="112" t="s">
        <v>35</v>
      </c>
      <c r="B14" s="112"/>
      <c r="C14" s="113">
        <f>SUM(C11:C13)</f>
        <v>1553000000</v>
      </c>
      <c r="D14" s="113">
        <f>SUM(D11:D13)</f>
        <v>1496000000</v>
      </c>
      <c r="E14" s="113">
        <f>SUM(E11:E13)</f>
        <v>1480000000</v>
      </c>
      <c r="F14" s="113">
        <f>SUM(F11:F13)</f>
        <v>1493000000</v>
      </c>
      <c r="G14" s="98"/>
      <c r="H14" s="114">
        <f>SUM(H11:H13)</f>
        <v>6022000000</v>
      </c>
      <c r="J14" s="113">
        <f>SUM(J11:J13)</f>
        <v>1420000000</v>
      </c>
      <c r="K14" s="113">
        <f>SUM(K11:K13)</f>
        <v>1387000000</v>
      </c>
    </row>
    <row r="15" spans="1:12" ht="13.5" thickTop="1" x14ac:dyDescent="0.2">
      <c r="A15" s="91"/>
      <c r="B15" s="91"/>
      <c r="C15" s="91"/>
      <c r="D15" s="91"/>
      <c r="E15" s="91"/>
      <c r="F15" s="91"/>
      <c r="H15" s="115"/>
      <c r="J15" s="91"/>
      <c r="K15" s="91"/>
    </row>
    <row r="16" spans="1:12" x14ac:dyDescent="0.2">
      <c r="A16" s="102" t="s">
        <v>91</v>
      </c>
      <c r="H16" s="103"/>
    </row>
    <row r="17" spans="1:11" x14ac:dyDescent="0.2">
      <c r="A17" s="104" t="s">
        <v>90</v>
      </c>
      <c r="C17" s="105">
        <v>26000000</v>
      </c>
      <c r="D17" s="105">
        <v>33000000</v>
      </c>
      <c r="E17" s="105">
        <v>49000000</v>
      </c>
      <c r="F17" s="105">
        <v>73000000</v>
      </c>
      <c r="H17" s="106">
        <f>SUM(C17:F17)</f>
        <v>181000000</v>
      </c>
      <c r="J17" s="105">
        <v>44000000</v>
      </c>
      <c r="K17" s="105">
        <v>47000000</v>
      </c>
    </row>
    <row r="18" spans="1:11" x14ac:dyDescent="0.2">
      <c r="A18" s="104" t="s">
        <v>76</v>
      </c>
      <c r="C18" s="107">
        <v>57000000</v>
      </c>
      <c r="D18" s="107">
        <v>52000000</v>
      </c>
      <c r="E18" s="107">
        <v>60000000</v>
      </c>
      <c r="F18" s="107">
        <v>63000000</v>
      </c>
      <c r="H18" s="108">
        <f>SUM(C18:F18)</f>
        <v>232000000</v>
      </c>
      <c r="J18" s="107">
        <v>65000000</v>
      </c>
      <c r="K18" s="107">
        <v>68000000</v>
      </c>
    </row>
    <row r="19" spans="1:11" x14ac:dyDescent="0.2">
      <c r="A19" s="109" t="s">
        <v>82</v>
      </c>
      <c r="B19" s="99"/>
      <c r="C19" s="110">
        <v>3000000</v>
      </c>
      <c r="D19" s="110">
        <v>2000000</v>
      </c>
      <c r="E19" s="110">
        <v>4000000</v>
      </c>
      <c r="F19" s="110">
        <v>-5000000</v>
      </c>
      <c r="H19" s="111">
        <f>SUM(C19:F19)</f>
        <v>4000000</v>
      </c>
      <c r="J19" s="110">
        <v>-4000000</v>
      </c>
      <c r="K19" s="110">
        <v>-5000000</v>
      </c>
    </row>
    <row r="20" spans="1:11" ht="13.5" thickBot="1" x14ac:dyDescent="0.25">
      <c r="A20" s="112" t="s">
        <v>77</v>
      </c>
      <c r="B20" s="112"/>
      <c r="C20" s="113">
        <f>SUM(C17:C19)</f>
        <v>86000000</v>
      </c>
      <c r="D20" s="113">
        <f>SUM(D17:D19)</f>
        <v>87000000</v>
      </c>
      <c r="E20" s="113">
        <f>SUM(E17:E19)</f>
        <v>113000000</v>
      </c>
      <c r="F20" s="113">
        <f>SUM(F17:F19)</f>
        <v>131000000</v>
      </c>
      <c r="G20" s="98"/>
      <c r="H20" s="114">
        <f>SUM(H17:H19)</f>
        <v>417000000</v>
      </c>
      <c r="J20" s="113">
        <f>SUM(J17:J19)</f>
        <v>105000000</v>
      </c>
      <c r="K20" s="113">
        <f>SUM(K17:K19)</f>
        <v>110000000</v>
      </c>
    </row>
    <row r="21" spans="1:11" ht="13.5" thickTop="1" x14ac:dyDescent="0.2">
      <c r="A21" s="91"/>
      <c r="B21" s="91"/>
      <c r="C21" s="91"/>
      <c r="D21" s="91"/>
      <c r="E21" s="91"/>
      <c r="F21" s="91"/>
      <c r="H21" s="115"/>
      <c r="J21" s="91"/>
      <c r="K21" s="91"/>
    </row>
    <row r="22" spans="1:11" x14ac:dyDescent="0.2">
      <c r="A22" s="104" t="s">
        <v>92</v>
      </c>
      <c r="C22" s="27">
        <v>8000000</v>
      </c>
      <c r="D22" s="27">
        <v>1000000</v>
      </c>
      <c r="E22" s="27">
        <v>1000000</v>
      </c>
      <c r="F22" s="27">
        <v>-1000000</v>
      </c>
      <c r="H22" s="108">
        <f>SUM(C22:F22)</f>
        <v>9000000</v>
      </c>
      <c r="J22" s="27">
        <v>0</v>
      </c>
      <c r="K22" s="27">
        <v>-1000000</v>
      </c>
    </row>
    <row r="23" spans="1:11" x14ac:dyDescent="0.2">
      <c r="A23" s="109" t="s">
        <v>93</v>
      </c>
      <c r="B23" s="99"/>
      <c r="C23" s="19">
        <v>-5000000</v>
      </c>
      <c r="D23" s="19">
        <v>0</v>
      </c>
      <c r="E23" s="19">
        <v>-3000000</v>
      </c>
      <c r="F23" s="19">
        <v>0</v>
      </c>
      <c r="H23" s="111">
        <f>SUM(C23:F23)</f>
        <v>-8000000</v>
      </c>
      <c r="J23" s="19">
        <v>0</v>
      </c>
      <c r="K23" s="19">
        <v>0</v>
      </c>
    </row>
    <row r="24" spans="1:11" ht="13.5" thickBot="1" x14ac:dyDescent="0.25">
      <c r="A24" s="112" t="s">
        <v>94</v>
      </c>
      <c r="B24" s="112"/>
      <c r="C24" s="113">
        <f>SUM(C20:C23)</f>
        <v>89000000</v>
      </c>
      <c r="D24" s="113">
        <f>SUM(D20:D23)</f>
        <v>88000000</v>
      </c>
      <c r="E24" s="113">
        <f>SUM(E20:E23)</f>
        <v>111000000</v>
      </c>
      <c r="F24" s="113">
        <f>SUM(F20:F23)</f>
        <v>130000000</v>
      </c>
      <c r="G24" s="98"/>
      <c r="H24" s="114">
        <f>SUM(H20:H23)</f>
        <v>418000000</v>
      </c>
      <c r="J24" s="113">
        <f>SUM(J20:J23)</f>
        <v>105000000</v>
      </c>
      <c r="K24" s="113">
        <f>SUM(K20:K23)</f>
        <v>109000000</v>
      </c>
    </row>
    <row r="25" spans="1:11" ht="13.5" thickTop="1" x14ac:dyDescent="0.2">
      <c r="A25" s="91"/>
      <c r="B25" s="91"/>
      <c r="C25" s="91"/>
      <c r="D25" s="91"/>
      <c r="E25" s="91"/>
      <c r="F25" s="91"/>
      <c r="H25" s="115"/>
      <c r="J25" s="91"/>
      <c r="K25" s="91"/>
    </row>
    <row r="26" spans="1:11" x14ac:dyDescent="0.2">
      <c r="A26" s="102" t="s">
        <v>95</v>
      </c>
      <c r="H26" s="103"/>
    </row>
    <row r="27" spans="1:11" x14ac:dyDescent="0.2">
      <c r="A27" s="104" t="s">
        <v>90</v>
      </c>
      <c r="C27" s="116">
        <f t="shared" ref="C27:F30" si="0">C17/C11</f>
        <v>2.9050279329608939E-2</v>
      </c>
      <c r="D27" s="116">
        <f t="shared" si="0"/>
        <v>3.8551401869158876E-2</v>
      </c>
      <c r="E27" s="116">
        <f t="shared" si="0"/>
        <v>5.7988165680473373E-2</v>
      </c>
      <c r="F27" s="116">
        <f t="shared" si="0"/>
        <v>8.3048919226393625E-2</v>
      </c>
      <c r="H27" s="117">
        <f>H17/H11</f>
        <v>5.20863309352518E-2</v>
      </c>
      <c r="J27" s="116">
        <f t="shared" ref="J27:K30" si="1">J17/J11</f>
        <v>5.1522248243559721E-2</v>
      </c>
      <c r="K27" s="116">
        <f t="shared" si="1"/>
        <v>5.8168316831683171E-2</v>
      </c>
    </row>
    <row r="28" spans="1:11" x14ac:dyDescent="0.2">
      <c r="A28" s="104" t="s">
        <v>76</v>
      </c>
      <c r="C28" s="116">
        <f t="shared" si="0"/>
        <v>9.3596059113300489E-2</v>
      </c>
      <c r="D28" s="116">
        <f t="shared" si="0"/>
        <v>8.6956521739130432E-2</v>
      </c>
      <c r="E28" s="116">
        <f t="shared" si="0"/>
        <v>0.1001669449081803</v>
      </c>
      <c r="F28" s="116">
        <f t="shared" si="0"/>
        <v>0.10465116279069768</v>
      </c>
      <c r="H28" s="117">
        <f>H18/H12</f>
        <v>9.634551495016612E-2</v>
      </c>
      <c r="J28" s="116">
        <f t="shared" si="1"/>
        <v>0.11648745519713262</v>
      </c>
      <c r="K28" s="116">
        <f t="shared" si="1"/>
        <v>0.11846689895470383</v>
      </c>
    </row>
    <row r="29" spans="1:11" x14ac:dyDescent="0.2">
      <c r="A29" s="109" t="s">
        <v>82</v>
      </c>
      <c r="B29" s="99"/>
      <c r="C29" s="118">
        <f t="shared" si="0"/>
        <v>6.1224489795918366E-2</v>
      </c>
      <c r="D29" s="118">
        <f t="shared" si="0"/>
        <v>4.7619047619047616E-2</v>
      </c>
      <c r="E29" s="118">
        <f t="shared" si="0"/>
        <v>0.1111111111111111</v>
      </c>
      <c r="F29" s="118">
        <f t="shared" si="0"/>
        <v>-0.41666666666666669</v>
      </c>
      <c r="H29" s="119">
        <f>H19/H13</f>
        <v>2.8776978417266189E-2</v>
      </c>
      <c r="J29" s="118">
        <f t="shared" si="1"/>
        <v>-0.5</v>
      </c>
      <c r="K29" s="118">
        <f t="shared" si="1"/>
        <v>-1</v>
      </c>
    </row>
    <row r="30" spans="1:11" ht="13.5" thickBot="1" x14ac:dyDescent="0.25">
      <c r="A30" s="112" t="s">
        <v>77</v>
      </c>
      <c r="B30" s="112"/>
      <c r="C30" s="120">
        <f t="shared" si="0"/>
        <v>5.5376690276883453E-2</v>
      </c>
      <c r="D30" s="120">
        <f t="shared" si="0"/>
        <v>5.8155080213903747E-2</v>
      </c>
      <c r="E30" s="120">
        <f t="shared" si="0"/>
        <v>7.6351351351351349E-2</v>
      </c>
      <c r="F30" s="120">
        <f t="shared" si="0"/>
        <v>8.7742799732083057E-2</v>
      </c>
      <c r="G30" s="98"/>
      <c r="H30" s="121">
        <f>H20/H14</f>
        <v>6.9246097641979407E-2</v>
      </c>
      <c r="J30" s="120">
        <f t="shared" si="1"/>
        <v>7.3943661971830985E-2</v>
      </c>
      <c r="K30" s="120">
        <f t="shared" si="1"/>
        <v>7.9307858687815425E-2</v>
      </c>
    </row>
    <row r="31" spans="1:11" ht="13.5" thickTop="1" x14ac:dyDescent="0.2">
      <c r="A31" s="91"/>
      <c r="B31" s="91"/>
      <c r="C31" s="91"/>
      <c r="D31" s="91"/>
      <c r="E31" s="91"/>
      <c r="F31" s="91"/>
      <c r="H31" s="115"/>
      <c r="J31" s="91"/>
      <c r="K31" s="91"/>
    </row>
    <row r="32" spans="1:11" x14ac:dyDescent="0.2">
      <c r="A32" s="109" t="s">
        <v>96</v>
      </c>
      <c r="B32" s="99"/>
      <c r="C32" s="118">
        <f>SUM(C18,C22,C23)/C12</f>
        <v>9.8522167487684734E-2</v>
      </c>
      <c r="D32" s="118">
        <f>SUM(D18,D22,D23)/D12</f>
        <v>8.8628762541806017E-2</v>
      </c>
      <c r="E32" s="118">
        <f>SUM(E18,E22,E23)/E12</f>
        <v>9.6828046744574292E-2</v>
      </c>
      <c r="F32" s="118">
        <f>SUM(F18,F22,F23)/F12</f>
        <v>0.10299003322259136</v>
      </c>
      <c r="H32" s="119">
        <f>SUM(H18,H22,H23)/H12</f>
        <v>9.6760797342192686E-2</v>
      </c>
      <c r="J32" s="118">
        <f>SUM(J18,J22,J23)/J12</f>
        <v>0.11648745519713262</v>
      </c>
      <c r="K32" s="118">
        <f>SUM(K18,K22,K23)/K12</f>
        <v>0.11672473867595819</v>
      </c>
    </row>
    <row r="33" spans="1:11" ht="13.5" thickBot="1" x14ac:dyDescent="0.25">
      <c r="A33" s="112" t="s">
        <v>94</v>
      </c>
      <c r="B33" s="112"/>
      <c r="C33" s="120">
        <f>C24/C14</f>
        <v>5.7308435286542177E-2</v>
      </c>
      <c r="D33" s="120">
        <f>D24/D14</f>
        <v>5.8823529411764705E-2</v>
      </c>
      <c r="E33" s="120">
        <f>E24/E14</f>
        <v>7.4999999999999997E-2</v>
      </c>
      <c r="F33" s="120">
        <f>F24/F14</f>
        <v>8.7073007367716004E-2</v>
      </c>
      <c r="G33" s="98"/>
      <c r="H33" s="121">
        <f>H24/H14</f>
        <v>6.9412155430089675E-2</v>
      </c>
      <c r="J33" s="120">
        <f>J24/J14</f>
        <v>7.3943661971830985E-2</v>
      </c>
      <c r="K33" s="120">
        <f>K24/K14</f>
        <v>7.858687815428983E-2</v>
      </c>
    </row>
    <row r="34" spans="1:11" ht="13.5" thickTop="1" x14ac:dyDescent="0.2">
      <c r="A34" s="91"/>
      <c r="B34" s="91"/>
      <c r="C34" s="91"/>
      <c r="D34" s="91"/>
      <c r="E34" s="91"/>
      <c r="F34" s="91"/>
      <c r="H34" s="115"/>
      <c r="J34" s="91"/>
      <c r="K34" s="91"/>
    </row>
    <row r="35" spans="1:11" x14ac:dyDescent="0.2">
      <c r="A35" s="102" t="s">
        <v>97</v>
      </c>
      <c r="H35" s="103"/>
    </row>
    <row r="36" spans="1:11" x14ac:dyDescent="0.2">
      <c r="A36" s="104" t="s">
        <v>90</v>
      </c>
      <c r="C36" s="105">
        <v>36000000</v>
      </c>
      <c r="D36" s="105">
        <v>38000000</v>
      </c>
      <c r="E36" s="105">
        <v>34000000</v>
      </c>
      <c r="F36" s="105">
        <v>34000000</v>
      </c>
      <c r="H36" s="106">
        <f>SUM(C36:F36)</f>
        <v>142000000</v>
      </c>
      <c r="J36" s="105">
        <v>34000000</v>
      </c>
      <c r="K36" s="105">
        <v>33000000</v>
      </c>
    </row>
    <row r="37" spans="1:11" x14ac:dyDescent="0.2">
      <c r="A37" s="104" t="s">
        <v>76</v>
      </c>
      <c r="C37" s="107">
        <v>27000000</v>
      </c>
      <c r="D37" s="107">
        <v>29000000</v>
      </c>
      <c r="E37" s="107">
        <v>28000000</v>
      </c>
      <c r="F37" s="107">
        <v>23000000</v>
      </c>
      <c r="H37" s="108">
        <f>SUM(C37:F37)</f>
        <v>107000000</v>
      </c>
      <c r="J37" s="107">
        <v>22000000</v>
      </c>
      <c r="K37" s="107">
        <v>24000000</v>
      </c>
    </row>
    <row r="38" spans="1:11" x14ac:dyDescent="0.2">
      <c r="A38" s="109" t="s">
        <v>82</v>
      </c>
      <c r="B38" s="99"/>
      <c r="C38" s="110">
        <v>1000000</v>
      </c>
      <c r="D38" s="110">
        <v>2000000</v>
      </c>
      <c r="E38" s="110">
        <v>1000000</v>
      </c>
      <c r="F38" s="110">
        <v>1000000</v>
      </c>
      <c r="H38" s="111">
        <f>SUM(C38:F38)</f>
        <v>5000000</v>
      </c>
      <c r="J38" s="110">
        <v>0</v>
      </c>
      <c r="K38" s="110">
        <v>0</v>
      </c>
    </row>
    <row r="39" spans="1:11" ht="13.5" thickBot="1" x14ac:dyDescent="0.25">
      <c r="A39" s="112" t="s">
        <v>77</v>
      </c>
      <c r="B39" s="112"/>
      <c r="C39" s="113">
        <f>SUM(C36:C38)</f>
        <v>64000000</v>
      </c>
      <c r="D39" s="113">
        <f>SUM(D36:D38)</f>
        <v>69000000</v>
      </c>
      <c r="E39" s="113">
        <f>SUM(E36:E38)</f>
        <v>63000000</v>
      </c>
      <c r="F39" s="113">
        <f>SUM(F36:F38)</f>
        <v>58000000</v>
      </c>
      <c r="G39" s="98"/>
      <c r="H39" s="114">
        <f>SUM(H36:H38)</f>
        <v>254000000</v>
      </c>
      <c r="J39" s="113">
        <f>SUM(J36:J38)</f>
        <v>56000000</v>
      </c>
      <c r="K39" s="113">
        <f>SUM(K36:K38)</f>
        <v>57000000</v>
      </c>
    </row>
    <row r="40" spans="1:11" ht="13.5" thickTop="1" x14ac:dyDescent="0.2">
      <c r="A40" s="91"/>
      <c r="B40" s="91"/>
      <c r="C40" s="91"/>
      <c r="D40" s="91"/>
      <c r="E40" s="91"/>
      <c r="F40" s="91"/>
      <c r="H40" s="115"/>
      <c r="J40" s="91"/>
      <c r="K40" s="91"/>
    </row>
    <row r="41" spans="1:11" x14ac:dyDescent="0.2">
      <c r="A41" s="102" t="s">
        <v>98</v>
      </c>
      <c r="H41" s="103"/>
    </row>
    <row r="42" spans="1:11" x14ac:dyDescent="0.2">
      <c r="A42" s="104" t="s">
        <v>90</v>
      </c>
      <c r="C42" s="105">
        <v>62000000</v>
      </c>
      <c r="D42" s="105">
        <v>71000000</v>
      </c>
      <c r="E42" s="105">
        <v>83000000</v>
      </c>
      <c r="F42" s="105">
        <v>107000000</v>
      </c>
      <c r="H42" s="106">
        <f>SUM(C42:F42)</f>
        <v>323000000</v>
      </c>
      <c r="J42" s="105">
        <v>78000000</v>
      </c>
      <c r="K42" s="105">
        <v>80000000</v>
      </c>
    </row>
    <row r="43" spans="1:11" x14ac:dyDescent="0.2">
      <c r="A43" s="104" t="s">
        <v>76</v>
      </c>
      <c r="C43" s="107">
        <v>87000000</v>
      </c>
      <c r="D43" s="107">
        <v>82000000</v>
      </c>
      <c r="E43" s="107">
        <v>86000000</v>
      </c>
      <c r="F43" s="107">
        <v>85000000</v>
      </c>
      <c r="H43" s="108">
        <f>SUM(C43:F43)</f>
        <v>340000000</v>
      </c>
      <c r="J43" s="107">
        <v>87000000</v>
      </c>
      <c r="K43" s="107">
        <v>91000000</v>
      </c>
    </row>
    <row r="44" spans="1:11" x14ac:dyDescent="0.2">
      <c r="A44" s="109" t="s">
        <v>82</v>
      </c>
      <c r="B44" s="99"/>
      <c r="C44" s="110">
        <v>4000000</v>
      </c>
      <c r="D44" s="110">
        <v>4000000</v>
      </c>
      <c r="E44" s="110">
        <v>5000000</v>
      </c>
      <c r="F44" s="110">
        <v>-4000000</v>
      </c>
      <c r="H44" s="111">
        <f>SUM(C44:F44)</f>
        <v>9000000</v>
      </c>
      <c r="J44" s="110">
        <v>-4000000</v>
      </c>
      <c r="K44" s="110">
        <v>-5000000</v>
      </c>
    </row>
    <row r="45" spans="1:11" ht="13.5" thickBot="1" x14ac:dyDescent="0.25">
      <c r="A45" s="112" t="s">
        <v>77</v>
      </c>
      <c r="B45" s="161"/>
      <c r="C45" s="113">
        <f>SUM(C42:C44)</f>
        <v>153000000</v>
      </c>
      <c r="D45" s="113">
        <f>SUM(D42:D44)</f>
        <v>157000000</v>
      </c>
      <c r="E45" s="113">
        <f>SUM(E42:E44)</f>
        <v>174000000</v>
      </c>
      <c r="F45" s="113">
        <f>SUM(F42:F44)</f>
        <v>188000000</v>
      </c>
      <c r="G45" s="98"/>
      <c r="H45" s="114">
        <f>SUM(H42:H44)</f>
        <v>672000000</v>
      </c>
      <c r="J45" s="113">
        <f>SUM(J42:J44)</f>
        <v>161000000</v>
      </c>
      <c r="K45" s="113">
        <f>SUM(K42:K44)</f>
        <v>166000000</v>
      </c>
    </row>
    <row r="46" spans="1:11" ht="13.5" thickTop="1" x14ac:dyDescent="0.2">
      <c r="A46" s="155"/>
      <c r="B46" s="155"/>
      <c r="C46" s="156"/>
      <c r="D46" s="156"/>
      <c r="E46" s="156"/>
      <c r="F46" s="156"/>
      <c r="G46" s="98"/>
      <c r="H46" s="157"/>
      <c r="J46" s="156"/>
      <c r="K46" s="156"/>
    </row>
    <row r="47" spans="1:11" x14ac:dyDescent="0.2">
      <c r="A47" s="158"/>
      <c r="B47" s="158"/>
      <c r="C47" s="159" t="str">
        <f>'Investor Metrics File'!$B$3</f>
        <v>Q1 2017</v>
      </c>
      <c r="D47" s="159" t="str">
        <f>'Investor Metrics File'!$B$4</f>
        <v>Q2 2017</v>
      </c>
      <c r="E47" s="159" t="str">
        <f>'Investor Metrics File'!$B$5</f>
        <v>Q3 2017</v>
      </c>
      <c r="F47" s="159" t="str">
        <f>'Investor Metrics File'!$B$6</f>
        <v>Q4 2017</v>
      </c>
      <c r="G47" s="11"/>
      <c r="H47" s="160" t="str">
        <f>'Investor Metrics File'!$B$7</f>
        <v>FY 2017</v>
      </c>
      <c r="I47" s="11"/>
      <c r="J47" s="159" t="str">
        <f>'Investor Metrics File'!$E$3</f>
        <v>Q1 2018</v>
      </c>
      <c r="K47" s="159" t="str">
        <f>'Investor Metrics File'!$E$4</f>
        <v>Q2 2018</v>
      </c>
    </row>
    <row r="48" spans="1:11" x14ac:dyDescent="0.2">
      <c r="A48" s="1" t="s">
        <v>99</v>
      </c>
      <c r="C48" s="105">
        <f>C20</f>
        <v>86000000</v>
      </c>
      <c r="D48" s="105">
        <f>D20</f>
        <v>87000000</v>
      </c>
      <c r="E48" s="105">
        <f>E20</f>
        <v>113000000</v>
      </c>
      <c r="F48" s="105">
        <f>F20</f>
        <v>131000000</v>
      </c>
      <c r="H48" s="106">
        <f>H20</f>
        <v>417000000</v>
      </c>
      <c r="J48" s="105">
        <f>J20</f>
        <v>105000000</v>
      </c>
      <c r="K48" s="105">
        <f>K20</f>
        <v>110000000</v>
      </c>
    </row>
    <row r="49" spans="1:11" x14ac:dyDescent="0.2">
      <c r="A49" s="1" t="s">
        <v>100</v>
      </c>
      <c r="C49" s="107">
        <f>C39</f>
        <v>64000000</v>
      </c>
      <c r="D49" s="107">
        <f>D39</f>
        <v>69000000</v>
      </c>
      <c r="E49" s="107">
        <f>E39</f>
        <v>63000000</v>
      </c>
      <c r="F49" s="107">
        <f>F39</f>
        <v>58000000</v>
      </c>
      <c r="H49" s="108">
        <f>H39</f>
        <v>254000000</v>
      </c>
      <c r="J49" s="107">
        <f>J39</f>
        <v>56000000</v>
      </c>
      <c r="K49" s="107">
        <f>K39</f>
        <v>57000000</v>
      </c>
    </row>
    <row r="50" spans="1:11" x14ac:dyDescent="0.2">
      <c r="A50" s="122" t="s">
        <v>101</v>
      </c>
      <c r="H50" s="103"/>
    </row>
    <row r="51" spans="1:11" x14ac:dyDescent="0.2">
      <c r="A51" s="104" t="s">
        <v>29</v>
      </c>
      <c r="C51" s="107">
        <f>C22</f>
        <v>8000000</v>
      </c>
      <c r="D51" s="107">
        <f>D22</f>
        <v>1000000</v>
      </c>
      <c r="E51" s="107">
        <f>E22</f>
        <v>1000000</v>
      </c>
      <c r="F51" s="107">
        <f>F22</f>
        <v>-1000000</v>
      </c>
      <c r="H51" s="108">
        <f>H22</f>
        <v>9000000</v>
      </c>
      <c r="J51" s="107">
        <f>J22</f>
        <v>0</v>
      </c>
      <c r="K51" s="107">
        <f>K22</f>
        <v>-1000000</v>
      </c>
    </row>
    <row r="52" spans="1:11" x14ac:dyDescent="0.2">
      <c r="A52" s="104" t="s">
        <v>102</v>
      </c>
      <c r="C52" s="107">
        <f>SUMIF('Non-GAAP'!$C$42:$N$42,C$8,'Non-GAAP'!$C$59:$N$59)</f>
        <v>0</v>
      </c>
      <c r="D52" s="107">
        <f>SUMIF('Non-GAAP'!$C$42:$N$42,D$8,'Non-GAAP'!$C$59:$N$59)</f>
        <v>0</v>
      </c>
      <c r="E52" s="107">
        <f>SUMIF('Non-GAAP'!$C$42:$N$42,E$8,'Non-GAAP'!$C$59:$N$59)</f>
        <v>0</v>
      </c>
      <c r="F52" s="107">
        <f>SUMIF('Non-GAAP'!$C$42:$N$42,F$8,'Non-GAAP'!$C$59:$N$59)</f>
        <v>0</v>
      </c>
      <c r="H52" s="108">
        <f>SUMIF('Non-GAAP'!$C$42:$N$42,H$8,'Non-GAAP'!$C$59:$N$59)</f>
        <v>0</v>
      </c>
      <c r="J52" s="107">
        <f>SUMIF('Non-GAAP'!$C$42:$N$42,J$8,'Non-GAAP'!$C$59:$N$59)</f>
        <v>0</v>
      </c>
      <c r="K52" s="107">
        <f>SUMIF('Non-GAAP'!$C$42:$N$42,K$8,'Non-GAAP'!$C$59:$N$59)</f>
        <v>0</v>
      </c>
    </row>
    <row r="53" spans="1:11" x14ac:dyDescent="0.2">
      <c r="A53" s="109" t="s">
        <v>93</v>
      </c>
      <c r="B53" s="99"/>
      <c r="C53" s="110">
        <f>C23</f>
        <v>-5000000</v>
      </c>
      <c r="D53" s="110">
        <f>D23</f>
        <v>0</v>
      </c>
      <c r="E53" s="110">
        <f>E23</f>
        <v>-3000000</v>
      </c>
      <c r="F53" s="110">
        <f>F23</f>
        <v>0</v>
      </c>
      <c r="H53" s="111">
        <f>H23</f>
        <v>-8000000</v>
      </c>
      <c r="J53" s="110">
        <f>J23</f>
        <v>0</v>
      </c>
      <c r="K53" s="110">
        <f>K23</f>
        <v>0</v>
      </c>
    </row>
    <row r="54" spans="1:11" ht="13.5" thickBot="1" x14ac:dyDescent="0.25">
      <c r="A54" s="112" t="s">
        <v>103</v>
      </c>
      <c r="B54" s="112"/>
      <c r="C54" s="113">
        <f>SUM(C48:C53)</f>
        <v>153000000</v>
      </c>
      <c r="D54" s="113">
        <f>SUM(D48:D53)</f>
        <v>157000000</v>
      </c>
      <c r="E54" s="113">
        <f>SUM(E48:E53)</f>
        <v>174000000</v>
      </c>
      <c r="F54" s="113">
        <f>SUM(F48:F53)</f>
        <v>188000000</v>
      </c>
      <c r="G54" s="98"/>
      <c r="H54" s="114">
        <f>SUM(H48:H53)</f>
        <v>672000000</v>
      </c>
      <c r="J54" s="113">
        <f>SUM(J48:J53)</f>
        <v>161000000</v>
      </c>
      <c r="K54" s="113">
        <f>SUM(K48:K53)</f>
        <v>166000000</v>
      </c>
    </row>
    <row r="55" spans="1:11" ht="13.5" thickTop="1" x14ac:dyDescent="0.2">
      <c r="A55" s="91"/>
      <c r="B55" s="91"/>
      <c r="C55" s="123">
        <f>C54/C14</f>
        <v>9.8518995492594977E-2</v>
      </c>
      <c r="D55" s="123">
        <f>D54/D14</f>
        <v>0.10494652406417113</v>
      </c>
      <c r="E55" s="123">
        <f>E54/E14</f>
        <v>0.11756756756756757</v>
      </c>
      <c r="F55" s="123">
        <f>F54/F14</f>
        <v>0.12592096450100468</v>
      </c>
      <c r="H55" s="124">
        <f>H54/H14</f>
        <v>0.11159083361009631</v>
      </c>
      <c r="J55" s="123">
        <f>J54/J14</f>
        <v>0.11338028169014085</v>
      </c>
      <c r="K55" s="123">
        <f>K54/K14</f>
        <v>0.11968276856524873</v>
      </c>
    </row>
    <row r="56" spans="1:11" x14ac:dyDescent="0.2">
      <c r="H56" s="103"/>
    </row>
    <row r="57" spans="1:11" x14ac:dyDescent="0.2">
      <c r="A57" s="102" t="s">
        <v>104</v>
      </c>
      <c r="H57" s="103"/>
    </row>
    <row r="58" spans="1:11" x14ac:dyDescent="0.2">
      <c r="A58" s="104" t="s">
        <v>90</v>
      </c>
      <c r="C58" s="116">
        <f t="shared" ref="C58:F61" si="2">C42/C11</f>
        <v>6.9273743016759773E-2</v>
      </c>
      <c r="D58" s="116">
        <f t="shared" si="2"/>
        <v>8.2943925233644855E-2</v>
      </c>
      <c r="E58" s="116">
        <f t="shared" si="2"/>
        <v>9.8224852071005911E-2</v>
      </c>
      <c r="F58" s="116">
        <f t="shared" si="2"/>
        <v>0.1217292377701934</v>
      </c>
      <c r="H58" s="117">
        <f>H42/H11</f>
        <v>9.294964028776978E-2</v>
      </c>
      <c r="J58" s="116">
        <f t="shared" ref="J58:K61" si="3">J42/J11</f>
        <v>9.1334894613583142E-2</v>
      </c>
      <c r="K58" s="116">
        <f t="shared" si="3"/>
        <v>9.9009900990099015E-2</v>
      </c>
    </row>
    <row r="59" spans="1:11" x14ac:dyDescent="0.2">
      <c r="A59" s="104" t="s">
        <v>76</v>
      </c>
      <c r="C59" s="116">
        <f t="shared" si="2"/>
        <v>0.14285714285714285</v>
      </c>
      <c r="D59" s="116">
        <f t="shared" si="2"/>
        <v>0.13712374581939799</v>
      </c>
      <c r="E59" s="116">
        <f t="shared" si="2"/>
        <v>0.14357262103505844</v>
      </c>
      <c r="F59" s="116">
        <f t="shared" si="2"/>
        <v>0.14119601328903655</v>
      </c>
      <c r="H59" s="117">
        <f>H43/H12</f>
        <v>0.14119601328903655</v>
      </c>
      <c r="J59" s="116">
        <f t="shared" si="3"/>
        <v>0.15591397849462366</v>
      </c>
      <c r="K59" s="116">
        <f t="shared" si="3"/>
        <v>0.15853658536585366</v>
      </c>
    </row>
    <row r="60" spans="1:11" x14ac:dyDescent="0.2">
      <c r="A60" s="109" t="s">
        <v>82</v>
      </c>
      <c r="B60" s="99"/>
      <c r="C60" s="118">
        <f t="shared" si="2"/>
        <v>8.1632653061224483E-2</v>
      </c>
      <c r="D60" s="118">
        <f t="shared" si="2"/>
        <v>9.5238095238095233E-2</v>
      </c>
      <c r="E60" s="118">
        <f t="shared" si="2"/>
        <v>0.1388888888888889</v>
      </c>
      <c r="F60" s="118">
        <f t="shared" si="2"/>
        <v>-0.33333333333333331</v>
      </c>
      <c r="H60" s="119">
        <f>H44/H13</f>
        <v>6.4748201438848921E-2</v>
      </c>
      <c r="J60" s="118">
        <f t="shared" si="3"/>
        <v>-0.5</v>
      </c>
      <c r="K60" s="118">
        <f t="shared" si="3"/>
        <v>-1</v>
      </c>
    </row>
    <row r="61" spans="1:11" ht="13.5" thickBot="1" x14ac:dyDescent="0.25">
      <c r="A61" s="112" t="s">
        <v>77</v>
      </c>
      <c r="B61" s="112"/>
      <c r="C61" s="120">
        <f t="shared" si="2"/>
        <v>9.8518995492594977E-2</v>
      </c>
      <c r="D61" s="120">
        <f t="shared" si="2"/>
        <v>0.10494652406417113</v>
      </c>
      <c r="E61" s="120">
        <f t="shared" si="2"/>
        <v>0.11756756756756757</v>
      </c>
      <c r="F61" s="120">
        <f t="shared" si="2"/>
        <v>0.12592096450100468</v>
      </c>
      <c r="G61" s="98"/>
      <c r="H61" s="121">
        <f>H45/H14</f>
        <v>0.11159083361009631</v>
      </c>
      <c r="J61" s="120">
        <f t="shared" si="3"/>
        <v>0.11338028169014085</v>
      </c>
      <c r="K61" s="120">
        <f t="shared" si="3"/>
        <v>0.11968276856524873</v>
      </c>
    </row>
    <row r="62" spans="1:11" ht="13.5" thickTop="1" x14ac:dyDescent="0.2">
      <c r="A62" s="125"/>
      <c r="B62" s="125"/>
      <c r="C62" s="125"/>
      <c r="D62" s="125"/>
      <c r="E62" s="125"/>
      <c r="F62" s="125"/>
      <c r="H62" s="126"/>
      <c r="J62" s="125"/>
      <c r="K62" s="125"/>
    </row>
    <row r="63" spans="1:11" ht="13.5" thickBot="1" x14ac:dyDescent="0.25">
      <c r="A63" s="112" t="s">
        <v>103</v>
      </c>
      <c r="B63" s="112"/>
      <c r="C63" s="120">
        <f>C54/C14</f>
        <v>9.8518995492594977E-2</v>
      </c>
      <c r="D63" s="120">
        <f>D54/D14</f>
        <v>0.10494652406417113</v>
      </c>
      <c r="E63" s="120">
        <f>E54/E14</f>
        <v>0.11756756756756757</v>
      </c>
      <c r="F63" s="120">
        <f>F54/F14</f>
        <v>0.12592096450100468</v>
      </c>
      <c r="G63" s="98"/>
      <c r="H63" s="121">
        <f>H54/H14</f>
        <v>0.11159083361009631</v>
      </c>
      <c r="J63" s="120">
        <f>J54/J14</f>
        <v>0.11338028169014085</v>
      </c>
      <c r="K63" s="120">
        <f>K54/K14</f>
        <v>0.11968276856524873</v>
      </c>
    </row>
    <row r="64" spans="1:11" ht="13.5" thickTop="1" x14ac:dyDescent="0.2">
      <c r="A64" s="91"/>
      <c r="B64" s="91"/>
      <c r="C64" s="91"/>
      <c r="D64" s="91"/>
      <c r="E64" s="91"/>
      <c r="F64" s="91"/>
      <c r="H64" s="91"/>
      <c r="J64" s="91"/>
      <c r="K64" s="91"/>
    </row>
  </sheetData>
  <hyperlinks>
    <hyperlink ref="L2" location="Index!A1" display="Back" xr:uid="{C014EF05-FFAA-4285-8380-901DB584BC4E}"/>
  </hyperlinks>
  <pageMargins left="0.75" right="0.75" top="1" bottom="1" header="0.5" footer="0.5"/>
  <pageSetup scale="8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B5903-6454-4CD5-9B8C-458C3FF04947}">
  <sheetPr>
    <tabColor rgb="FF9148C8"/>
    <pageSetUpPr fitToPage="1"/>
  </sheetPr>
  <dimension ref="A1:L50"/>
  <sheetViews>
    <sheetView showGridLines="0" zoomScale="75" zoomScaleNormal="75" workbookViewId="0">
      <pane xSplit="1" ySplit="8" topLeftCell="B9" activePane="bottomRight" state="frozen"/>
      <selection sqref="A1:D1"/>
      <selection pane="topRight" sqref="A1:D1"/>
      <selection pane="bottomLeft" sqref="A1:D1"/>
      <selection pane="bottomRight" sqref="A1:D1"/>
    </sheetView>
  </sheetViews>
  <sheetFormatPr defaultColWidth="0" defaultRowHeight="12.75" zeroHeight="1" x14ac:dyDescent="0.2"/>
  <cols>
    <col min="1" max="1" width="47.5703125" style="1" customWidth="1"/>
    <col min="2" max="2" width="1" style="1" customWidth="1"/>
    <col min="3" max="6" width="12.85546875" style="1" customWidth="1"/>
    <col min="7" max="7" width="1" style="1" customWidth="1"/>
    <col min="8" max="8" width="12.85546875" style="1" customWidth="1"/>
    <col min="9" max="9" width="0.85546875" style="1" customWidth="1"/>
    <col min="10" max="11" width="12.85546875" style="1" customWidth="1"/>
    <col min="12" max="12" width="13.7109375" style="1" customWidth="1"/>
    <col min="13" max="16384" width="13.7109375" style="1" hidden="1"/>
  </cols>
  <sheetData>
    <row r="1" spans="1:12" x14ac:dyDescent="0.2">
      <c r="A1" s="174" t="s">
        <v>50</v>
      </c>
      <c r="B1" s="174"/>
      <c r="C1" s="174"/>
      <c r="D1" s="174"/>
    </row>
    <row r="2" spans="1:12" x14ac:dyDescent="0.2">
      <c r="L2" s="144" t="s">
        <v>17</v>
      </c>
    </row>
    <row r="3" spans="1:12" x14ac:dyDescent="0.2"/>
    <row r="4" spans="1:12" x14ac:dyDescent="0.2"/>
    <row r="5" spans="1:12" x14ac:dyDescent="0.2"/>
    <row r="6" spans="1:12" x14ac:dyDescent="0.2">
      <c r="A6" s="98" t="s">
        <v>89</v>
      </c>
    </row>
    <row r="7" spans="1:12" x14ac:dyDescent="0.2">
      <c r="A7" s="98" t="s">
        <v>26</v>
      </c>
    </row>
    <row r="8" spans="1:12" x14ac:dyDescent="0.2">
      <c r="A8" s="127"/>
      <c r="B8" s="127"/>
      <c r="C8" s="10" t="str">
        <f>'Investor Metrics File'!$B$3</f>
        <v>Q1 2017</v>
      </c>
      <c r="D8" s="10" t="str">
        <f>'Investor Metrics File'!$B$4</f>
        <v>Q2 2017</v>
      </c>
      <c r="E8" s="10" t="str">
        <f>'Investor Metrics File'!$B$5</f>
        <v>Q3 2017</v>
      </c>
      <c r="F8" s="10" t="str">
        <f>'Investor Metrics File'!$B$6</f>
        <v>Q4 2017</v>
      </c>
      <c r="G8" s="11"/>
      <c r="H8" s="12" t="str">
        <f>'Investor Metrics File'!$B$7</f>
        <v>FY 2017</v>
      </c>
      <c r="I8" s="11"/>
      <c r="J8" s="10" t="str">
        <f>'Investor Metrics File'!$E$3</f>
        <v>Q1 2018</v>
      </c>
      <c r="K8" s="10" t="str">
        <f>'Investor Metrics File'!$E$4</f>
        <v>Q2 2018</v>
      </c>
    </row>
    <row r="9" spans="1:12" x14ac:dyDescent="0.2">
      <c r="A9" s="100"/>
      <c r="B9" s="100"/>
      <c r="C9" s="100"/>
      <c r="D9" s="100"/>
      <c r="E9" s="100"/>
      <c r="F9" s="100"/>
      <c r="H9" s="101"/>
      <c r="J9" s="100"/>
      <c r="K9" s="100"/>
    </row>
    <row r="10" spans="1:12" x14ac:dyDescent="0.2">
      <c r="A10" s="102" t="s">
        <v>105</v>
      </c>
      <c r="H10" s="103"/>
    </row>
    <row r="11" spans="1:12" x14ac:dyDescent="0.2">
      <c r="A11" s="128" t="s">
        <v>106</v>
      </c>
      <c r="H11" s="103"/>
    </row>
    <row r="12" spans="1:12" x14ac:dyDescent="0.2">
      <c r="A12" s="129" t="s">
        <v>105</v>
      </c>
      <c r="C12" s="105">
        <f>SUMIF('Segments Data'!$C$8:$M$8,C$8,'Segments Data'!$C$11:$M$11)</f>
        <v>895000000</v>
      </c>
      <c r="D12" s="105">
        <f>SUMIF('Segments Data'!$C$8:$M$8,D$8,'Segments Data'!$C$11:$M$11)</f>
        <v>856000000</v>
      </c>
      <c r="E12" s="105">
        <f>SUMIF('Segments Data'!$C$8:$M$8,E$8,'Segments Data'!$C$11:$M$11)</f>
        <v>845000000</v>
      </c>
      <c r="F12" s="105">
        <f>SUMIF('Segments Data'!$C$8:$M$8,F$8,'Segments Data'!$C$11:$M$11)</f>
        <v>879000000</v>
      </c>
      <c r="H12" s="106">
        <f>SUMIF('Segments Data'!$C$8:$M$8,H$8,'Segments Data'!$C$11:$M$11)</f>
        <v>3475000000</v>
      </c>
      <c r="J12" s="105">
        <f>SUMIF('Segments Data'!$C$8:$M$8,J$8,'Segments Data'!$C$11:$M$11)</f>
        <v>854000000</v>
      </c>
      <c r="K12" s="105">
        <f>SUMIF('Segments Data'!$C$8:$M$8,K$8,'Segments Data'!$C$11:$M$11)</f>
        <v>808000000</v>
      </c>
    </row>
    <row r="13" spans="1:12" x14ac:dyDescent="0.2">
      <c r="A13" s="130" t="s">
        <v>55</v>
      </c>
      <c r="B13" s="99"/>
      <c r="C13" s="110">
        <v>-26000000</v>
      </c>
      <c r="D13" s="110">
        <v>-22000000</v>
      </c>
      <c r="E13" s="110">
        <v>-22000000</v>
      </c>
      <c r="F13" s="110">
        <v>-23000000</v>
      </c>
      <c r="H13" s="111">
        <f>SUM(C13:F13)</f>
        <v>-93000000</v>
      </c>
      <c r="J13" s="110">
        <v>0</v>
      </c>
      <c r="K13" s="110">
        <v>0</v>
      </c>
    </row>
    <row r="14" spans="1:12" ht="13.5" thickBot="1" x14ac:dyDescent="0.25">
      <c r="A14" s="112" t="s">
        <v>107</v>
      </c>
      <c r="B14" s="112"/>
      <c r="C14" s="113">
        <f>SUM(C12:C13)</f>
        <v>869000000</v>
      </c>
      <c r="D14" s="113">
        <f>SUM(D12:D13)</f>
        <v>834000000</v>
      </c>
      <c r="E14" s="113">
        <f>SUM(E12:E13)</f>
        <v>823000000</v>
      </c>
      <c r="F14" s="113">
        <f>SUM(F12:F13)</f>
        <v>856000000</v>
      </c>
      <c r="G14" s="98"/>
      <c r="H14" s="114">
        <f>SUM(H12:H13)</f>
        <v>3382000000</v>
      </c>
      <c r="I14" s="98"/>
      <c r="J14" s="113">
        <f>SUM(J12:J13)</f>
        <v>854000000</v>
      </c>
      <c r="K14" s="113">
        <f>SUM(K12:K13)</f>
        <v>808000000</v>
      </c>
    </row>
    <row r="15" spans="1:12" ht="13.5" thickTop="1" x14ac:dyDescent="0.2">
      <c r="A15" s="91"/>
      <c r="B15" s="91"/>
      <c r="C15" s="91"/>
      <c r="D15" s="91"/>
      <c r="E15" s="91"/>
      <c r="F15" s="91"/>
      <c r="H15" s="115"/>
      <c r="J15" s="91"/>
      <c r="K15" s="91"/>
    </row>
    <row r="16" spans="1:12" x14ac:dyDescent="0.2">
      <c r="A16" s="131" t="s">
        <v>108</v>
      </c>
      <c r="C16" s="105">
        <f>SUMIF('Segments Data'!$C$8:$M$8,C$8,'Segments Data'!$C$17:$M$17)</f>
        <v>26000000</v>
      </c>
      <c r="D16" s="105">
        <f>SUMIF('Segments Data'!$C$8:$M$8,D$8,'Segments Data'!$C$17:$M$17)</f>
        <v>33000000</v>
      </c>
      <c r="E16" s="105">
        <f>SUMIF('Segments Data'!$C$8:$M$8,E$8,'Segments Data'!$C$17:$M$17)</f>
        <v>49000000</v>
      </c>
      <c r="F16" s="105">
        <f>SUMIF('Segments Data'!$C$8:$M$8,F$8,'Segments Data'!$C$17:$M$17)</f>
        <v>73000000</v>
      </c>
      <c r="H16" s="106">
        <f>SUMIF('Segments Data'!$C$8:$M$8,H$8,'Segments Data'!$C$17:$M$17)</f>
        <v>181000000</v>
      </c>
      <c r="J16" s="105">
        <f>SUMIF('Segments Data'!$C$8:$M$8,J$8,'Segments Data'!$C$17:$M$17)</f>
        <v>44000000</v>
      </c>
      <c r="K16" s="105">
        <f>SUMIF('Segments Data'!$C$8:$M$8,K$8,'Segments Data'!$C$17:$M$17)</f>
        <v>47000000</v>
      </c>
    </row>
    <row r="17" spans="1:11" x14ac:dyDescent="0.2">
      <c r="A17" s="131" t="s">
        <v>100</v>
      </c>
      <c r="C17" s="107">
        <f>SUMIF('Segments Data'!$C$8:$M$8,C$8,'Segments Data'!$C$36:$M$36)</f>
        <v>36000000</v>
      </c>
      <c r="D17" s="107">
        <f>SUMIF('Segments Data'!$C$8:$M$8,D$8,'Segments Data'!$C$36:$M$36)</f>
        <v>38000000</v>
      </c>
      <c r="E17" s="107">
        <f>SUMIF('Segments Data'!$C$8:$M$8,E$8,'Segments Data'!$C$36:$M$36)</f>
        <v>34000000</v>
      </c>
      <c r="F17" s="107">
        <f>SUMIF('Segments Data'!$C$8:$M$8,F$8,'Segments Data'!$C$36:$M$36)</f>
        <v>34000000</v>
      </c>
      <c r="H17" s="108">
        <f>SUMIF('Segments Data'!$C$8:$M$8,H$8,'Segments Data'!$C$36:$M$36)</f>
        <v>142000000</v>
      </c>
      <c r="J17" s="107">
        <f>SUMIF('Segments Data'!$C$8:$M$8,J$8,'Segments Data'!$C$36:$M$36)</f>
        <v>34000000</v>
      </c>
      <c r="K17" s="107">
        <f>SUMIF('Segments Data'!$C$8:$M$8,K$8,'Segments Data'!$C$36:$M$36)</f>
        <v>33000000</v>
      </c>
    </row>
    <row r="18" spans="1:11" x14ac:dyDescent="0.2">
      <c r="A18" s="130" t="s">
        <v>55</v>
      </c>
      <c r="B18" s="99"/>
      <c r="C18" s="110">
        <v>-1000000</v>
      </c>
      <c r="D18" s="110">
        <v>-2000000</v>
      </c>
      <c r="E18" s="110">
        <v>0</v>
      </c>
      <c r="F18" s="110">
        <v>-2000000</v>
      </c>
      <c r="H18" s="111">
        <f>SUM(C18:F18)</f>
        <v>-5000000</v>
      </c>
      <c r="J18" s="110">
        <v>0</v>
      </c>
      <c r="K18" s="110">
        <v>0</v>
      </c>
    </row>
    <row r="19" spans="1:11" ht="13.5" thickBot="1" x14ac:dyDescent="0.25">
      <c r="A19" s="112" t="s">
        <v>109</v>
      </c>
      <c r="B19" s="112"/>
      <c r="C19" s="113">
        <f>SUM(C16:C18)</f>
        <v>61000000</v>
      </c>
      <c r="D19" s="113">
        <f>SUM(D16:D18)</f>
        <v>69000000</v>
      </c>
      <c r="E19" s="113">
        <f>SUM(E16:E18)</f>
        <v>83000000</v>
      </c>
      <c r="F19" s="113">
        <f>SUM(F16:F18)</f>
        <v>105000000</v>
      </c>
      <c r="G19" s="98"/>
      <c r="H19" s="114">
        <f>SUM(H16:H18)</f>
        <v>318000000</v>
      </c>
      <c r="J19" s="113">
        <f>SUM(J16:J18)</f>
        <v>78000000</v>
      </c>
      <c r="K19" s="113">
        <f>SUM(K16:K18)</f>
        <v>80000000</v>
      </c>
    </row>
    <row r="20" spans="1:11" ht="13.5" thickTop="1" x14ac:dyDescent="0.2">
      <c r="A20" s="132" t="s">
        <v>110</v>
      </c>
      <c r="B20" s="132"/>
      <c r="C20" s="133">
        <f>C19/C14</f>
        <v>7.0195627157652471E-2</v>
      </c>
      <c r="D20" s="133">
        <f>D19/D14</f>
        <v>8.2733812949640287E-2</v>
      </c>
      <c r="E20" s="133">
        <f>E19/E14</f>
        <v>0.10085054678007291</v>
      </c>
      <c r="F20" s="133">
        <f>F19/F14</f>
        <v>0.12266355140186916</v>
      </c>
      <c r="G20" s="98"/>
      <c r="H20" s="134">
        <f>H19/H14</f>
        <v>9.4027202838557061E-2</v>
      </c>
      <c r="I20" s="98"/>
      <c r="J20" s="133">
        <f>J19/J14</f>
        <v>9.1334894613583142E-2</v>
      </c>
      <c r="K20" s="133">
        <f>K19/K14</f>
        <v>9.9009900990099015E-2</v>
      </c>
    </row>
    <row r="21" spans="1:11" x14ac:dyDescent="0.2">
      <c r="H21" s="103"/>
    </row>
    <row r="22" spans="1:11" x14ac:dyDescent="0.2">
      <c r="A22" s="102" t="s">
        <v>105</v>
      </c>
      <c r="H22" s="103"/>
    </row>
    <row r="23" spans="1:11" x14ac:dyDescent="0.2">
      <c r="A23" s="128" t="s">
        <v>111</v>
      </c>
      <c r="H23" s="103"/>
    </row>
    <row r="24" spans="1:11" x14ac:dyDescent="0.2">
      <c r="A24" s="129" t="s">
        <v>105</v>
      </c>
      <c r="C24" s="105">
        <f>SUMIF('Segments Data'!$C$8:$M$8,C$8,'Segments Data'!$C$12:$M$12)</f>
        <v>609000000</v>
      </c>
      <c r="D24" s="105">
        <f>SUMIF('Segments Data'!$C$8:$M$8,D$8,'Segments Data'!$C$12:$M$12)</f>
        <v>598000000</v>
      </c>
      <c r="E24" s="105">
        <f>SUMIF('Segments Data'!$C$8:$M$8,E$8,'Segments Data'!$C$12:$M$12)</f>
        <v>599000000</v>
      </c>
      <c r="F24" s="105">
        <f>SUMIF('Segments Data'!$C$8:$M$8,F$8,'Segments Data'!$C$12:$M$12)</f>
        <v>602000000</v>
      </c>
      <c r="H24" s="106">
        <f>SUMIF('Segments Data'!$C$8:$M$8,H$8,'Segments Data'!$C$12:$M$12)</f>
        <v>2408000000</v>
      </c>
      <c r="J24" s="105">
        <f>SUMIF('Segments Data'!$C$8:$M$8,J$8,'Segments Data'!$C$12:$M$12)</f>
        <v>558000000</v>
      </c>
      <c r="K24" s="105">
        <f>SUMIF('Segments Data'!$C$8:$M$8,K$8,'Segments Data'!$C$12:$M$12)</f>
        <v>574000000</v>
      </c>
    </row>
    <row r="25" spans="1:11" x14ac:dyDescent="0.2">
      <c r="A25" s="135" t="s">
        <v>55</v>
      </c>
      <c r="B25" s="99"/>
      <c r="C25" s="110">
        <v>-18000000</v>
      </c>
      <c r="D25" s="110">
        <v>-17000000</v>
      </c>
      <c r="E25" s="110">
        <v>-16000000</v>
      </c>
      <c r="F25" s="110">
        <v>-17000000</v>
      </c>
      <c r="H25" s="111">
        <f>SUM(C25:F25)</f>
        <v>-68000000</v>
      </c>
      <c r="J25" s="110">
        <v>0</v>
      </c>
      <c r="K25" s="110">
        <v>0</v>
      </c>
    </row>
    <row r="26" spans="1:11" ht="13.5" thickBot="1" x14ac:dyDescent="0.25">
      <c r="A26" s="112" t="s">
        <v>107</v>
      </c>
      <c r="B26" s="112"/>
      <c r="C26" s="113">
        <f>SUM(C24:C25)</f>
        <v>591000000</v>
      </c>
      <c r="D26" s="113">
        <f>SUM(D24:D25)</f>
        <v>581000000</v>
      </c>
      <c r="E26" s="113">
        <f>SUM(E24:E25)</f>
        <v>583000000</v>
      </c>
      <c r="F26" s="113">
        <f>SUM(F24:F25)</f>
        <v>585000000</v>
      </c>
      <c r="G26" s="98"/>
      <c r="H26" s="114">
        <f>SUM(H24:H25)</f>
        <v>2340000000</v>
      </c>
      <c r="J26" s="113">
        <f>SUM(J24:J25)</f>
        <v>558000000</v>
      </c>
      <c r="K26" s="113">
        <f>SUM(K24:K25)</f>
        <v>574000000</v>
      </c>
    </row>
    <row r="27" spans="1:11" ht="13.5" thickTop="1" x14ac:dyDescent="0.2">
      <c r="A27" s="91"/>
      <c r="B27" s="91"/>
      <c r="C27" s="91"/>
      <c r="D27" s="91"/>
      <c r="E27" s="91"/>
      <c r="F27" s="91"/>
      <c r="H27" s="115"/>
      <c r="J27" s="91"/>
      <c r="K27" s="91"/>
    </row>
    <row r="28" spans="1:11" x14ac:dyDescent="0.2">
      <c r="A28" s="128" t="s">
        <v>108</v>
      </c>
      <c r="C28" s="105">
        <f>SUMIF('Segments Data'!$C$8:$M$8,C$8,'Segments Data'!$C$18:$M$18)</f>
        <v>57000000</v>
      </c>
      <c r="D28" s="105">
        <f>SUMIF('Segments Data'!$C$8:$M$8,D$8,'Segments Data'!$C$18:$M$18)</f>
        <v>52000000</v>
      </c>
      <c r="E28" s="105">
        <f>SUMIF('Segments Data'!$C$8:$M$8,E$8,'Segments Data'!$C$18:$M$18)</f>
        <v>60000000</v>
      </c>
      <c r="F28" s="105">
        <f>SUMIF('Segments Data'!$C$8:$M$8,F$8,'Segments Data'!$C$18:$M$18)</f>
        <v>63000000</v>
      </c>
      <c r="H28" s="106">
        <f>SUMIF('Segments Data'!$C$8:$M$8,H$8,'Segments Data'!$C$18:$M$18)</f>
        <v>232000000</v>
      </c>
      <c r="J28" s="105">
        <f>SUMIF('Segments Data'!$C$8:$M$8,J$8,'Segments Data'!$C$18:$M$18)</f>
        <v>65000000</v>
      </c>
      <c r="K28" s="105">
        <f>SUMIF('Segments Data'!$C$8:$M$8,K$8,'Segments Data'!$C$18:$M$18)</f>
        <v>68000000</v>
      </c>
    </row>
    <row r="29" spans="1:11" x14ac:dyDescent="0.2">
      <c r="A29" s="104" t="s">
        <v>100</v>
      </c>
      <c r="C29" s="107">
        <f>SUMIF('Segments Data'!$C$8:$M$8,C$8,'Segments Data'!$C$37:$M$37)</f>
        <v>27000000</v>
      </c>
      <c r="D29" s="107">
        <f>SUMIF('Segments Data'!$C$8:$M$8,D$8,'Segments Data'!$C$37:$M$37)</f>
        <v>29000000</v>
      </c>
      <c r="E29" s="107">
        <f>SUMIF('Segments Data'!$C$8:$M$8,E$8,'Segments Data'!$C$37:$M$37)</f>
        <v>28000000</v>
      </c>
      <c r="F29" s="107">
        <f>SUMIF('Segments Data'!$C$8:$M$8,F$8,'Segments Data'!$C$37:$M$37)</f>
        <v>23000000</v>
      </c>
      <c r="H29" s="108">
        <f>SUMIF('Segments Data'!$C$8:$M$8,H$8,'Segments Data'!$C$37:$M$37)</f>
        <v>107000000</v>
      </c>
      <c r="J29" s="107">
        <f>SUMIF('Segments Data'!$C$8:$M$8,J$8,'Segments Data'!$C$37:$M$37)</f>
        <v>22000000</v>
      </c>
      <c r="K29" s="107">
        <f>SUMIF('Segments Data'!$C$8:$M$8,K$8,'Segments Data'!$C$37:$M$37)</f>
        <v>24000000</v>
      </c>
    </row>
    <row r="30" spans="1:11" x14ac:dyDescent="0.2">
      <c r="A30" s="104" t="s">
        <v>55</v>
      </c>
      <c r="C30" s="107">
        <v>-2000000</v>
      </c>
      <c r="D30" s="107">
        <v>-1000000</v>
      </c>
      <c r="E30" s="107">
        <v>-2000000</v>
      </c>
      <c r="F30" s="107">
        <v>-1000000</v>
      </c>
      <c r="H30" s="108">
        <f>SUM(C30:F30)</f>
        <v>-6000000</v>
      </c>
      <c r="J30" s="107">
        <v>0</v>
      </c>
      <c r="K30" s="107">
        <v>0</v>
      </c>
    </row>
    <row r="31" spans="1:11" x14ac:dyDescent="0.2">
      <c r="A31" s="104" t="s">
        <v>29</v>
      </c>
      <c r="C31" s="107">
        <f>SUMIF('Segments Data'!$C$8:$M$8,C$8,'Segments Data'!$C$51:$M$51)</f>
        <v>8000000</v>
      </c>
      <c r="D31" s="107">
        <f>SUMIF('Segments Data'!$C$8:$M$8,D$8,'Segments Data'!$C$51:$M$51)</f>
        <v>1000000</v>
      </c>
      <c r="E31" s="107">
        <f>SUMIF('Segments Data'!$C$8:$M$8,E$8,'Segments Data'!$C$51:$M$51)</f>
        <v>1000000</v>
      </c>
      <c r="F31" s="107">
        <f>SUMIF('Segments Data'!$C$8:$M$8,F$8,'Segments Data'!$C$51:$M$51)</f>
        <v>-1000000</v>
      </c>
      <c r="H31" s="108">
        <f>SUMIF('Segments Data'!$C$8:$M$8,H$8,'Segments Data'!$C$51:$M$51)</f>
        <v>9000000</v>
      </c>
      <c r="J31" s="107">
        <f>SUMIF('Segments Data'!$C$8:$M$8,J$8,'Segments Data'!$C$51:$M$51)</f>
        <v>0</v>
      </c>
      <c r="K31" s="107">
        <f>SUMIF('Segments Data'!$C$8:$M$8,K$8,'Segments Data'!$C$51:$M$51)</f>
        <v>-1000000</v>
      </c>
    </row>
    <row r="32" spans="1:11" x14ac:dyDescent="0.2">
      <c r="A32" s="109" t="s">
        <v>93</v>
      </c>
      <c r="B32" s="99"/>
      <c r="C32" s="110">
        <f>SUMIF('Segments Data'!$C$8:$M$8,C$8,'Segments Data'!$C$53:$M$53)</f>
        <v>-5000000</v>
      </c>
      <c r="D32" s="110">
        <f>SUMIF('Segments Data'!$C$8:$M$8,D$8,'Segments Data'!$C$53:$M$53)</f>
        <v>0</v>
      </c>
      <c r="E32" s="110">
        <f>SUMIF('Segments Data'!$C$8:$M$8,E$8,'Segments Data'!$C$53:$M$53)</f>
        <v>-3000000</v>
      </c>
      <c r="F32" s="110">
        <f>SUMIF('Segments Data'!$C$8:$M$8,F$8,'Segments Data'!$C$53:$M$53)</f>
        <v>0</v>
      </c>
      <c r="H32" s="111">
        <f>SUMIF('Segments Data'!$C$8:$M$8,H$8,'Segments Data'!$C$53:$M$53)</f>
        <v>-8000000</v>
      </c>
      <c r="J32" s="110">
        <f>SUMIF('Segments Data'!$C$8:$M$8,J$8,'Segments Data'!$C$53:$M$53)</f>
        <v>0</v>
      </c>
      <c r="K32" s="110">
        <f>SUMIF('Segments Data'!$C$8:$M$8,K$8,'Segments Data'!$C$53:$M$53)</f>
        <v>0</v>
      </c>
    </row>
    <row r="33" spans="1:11" ht="13.5" thickBot="1" x14ac:dyDescent="0.25">
      <c r="A33" s="112" t="s">
        <v>109</v>
      </c>
      <c r="B33" s="112"/>
      <c r="C33" s="113">
        <f>SUM(C28:C32)</f>
        <v>85000000</v>
      </c>
      <c r="D33" s="113">
        <f>SUM(D28:D32)</f>
        <v>81000000</v>
      </c>
      <c r="E33" s="113">
        <f>SUM(E28:E32)</f>
        <v>84000000</v>
      </c>
      <c r="F33" s="113">
        <f>SUM(F28:F32)</f>
        <v>84000000</v>
      </c>
      <c r="G33" s="98"/>
      <c r="H33" s="114">
        <f>SUM(H28:H32)</f>
        <v>334000000</v>
      </c>
      <c r="J33" s="113">
        <f>SUM(J28:J32)</f>
        <v>87000000</v>
      </c>
      <c r="K33" s="113">
        <f>SUM(K28:K32)</f>
        <v>91000000</v>
      </c>
    </row>
    <row r="34" spans="1:11" ht="13.5" thickTop="1" x14ac:dyDescent="0.2">
      <c r="A34" s="132" t="s">
        <v>110</v>
      </c>
      <c r="B34" s="132"/>
      <c r="C34" s="133">
        <f>C33/C26</f>
        <v>0.14382402707275804</v>
      </c>
      <c r="D34" s="133">
        <f>D33/D26</f>
        <v>0.13941480206540446</v>
      </c>
      <c r="E34" s="133">
        <f>E33/E26</f>
        <v>0.14408233276157806</v>
      </c>
      <c r="F34" s="133">
        <f>F33/F26</f>
        <v>0.14358974358974358</v>
      </c>
      <c r="G34" s="98"/>
      <c r="H34" s="134">
        <f>H33/H26</f>
        <v>0.14273504273504273</v>
      </c>
      <c r="I34" s="98"/>
      <c r="J34" s="133">
        <f>J33/J26</f>
        <v>0.15591397849462366</v>
      </c>
      <c r="K34" s="133">
        <f>K33/K26</f>
        <v>0.15853658536585366</v>
      </c>
    </row>
    <row r="35" spans="1:11" x14ac:dyDescent="0.2">
      <c r="H35" s="103"/>
    </row>
    <row r="36" spans="1:11" x14ac:dyDescent="0.2">
      <c r="A36" s="102" t="s">
        <v>105</v>
      </c>
      <c r="H36" s="103"/>
    </row>
    <row r="37" spans="1:11" x14ac:dyDescent="0.2">
      <c r="A37" s="128" t="s">
        <v>112</v>
      </c>
      <c r="H37" s="103"/>
    </row>
    <row r="38" spans="1:11" x14ac:dyDescent="0.2">
      <c r="A38" s="129" t="s">
        <v>105</v>
      </c>
      <c r="C38" s="105">
        <f>SUMIF('Segments Data'!$C$8:$M$8,C$8,'Segments Data'!$C$13:$M$13)</f>
        <v>49000000</v>
      </c>
      <c r="D38" s="105">
        <f>SUMIF('Segments Data'!$C$8:$M$8,D$8,'Segments Data'!$C$13:$M$13)</f>
        <v>42000000</v>
      </c>
      <c r="E38" s="105">
        <f>SUMIF('Segments Data'!$C$8:$M$8,E$8,'Segments Data'!$C$13:$M$13)</f>
        <v>36000000</v>
      </c>
      <c r="F38" s="105">
        <f>SUMIF('Segments Data'!$C$8:$M$8,F$8,'Segments Data'!$C$13:$M$13)</f>
        <v>12000000</v>
      </c>
      <c r="H38" s="106">
        <f>SUMIF('Segments Data'!$C$8:$M$8,H$8,'Segments Data'!$C$13:$M$13)</f>
        <v>139000000</v>
      </c>
      <c r="J38" s="105">
        <f>SUMIF('Segments Data'!$C$8:$M$8,J$8,'Segments Data'!$C$13:$M$13)</f>
        <v>8000000</v>
      </c>
      <c r="K38" s="105">
        <f>SUMIF('Segments Data'!$C$8:$M$8,K$8,'Segments Data'!$C$13:$M$13)</f>
        <v>5000000</v>
      </c>
    </row>
    <row r="39" spans="1:11" x14ac:dyDescent="0.2">
      <c r="A39" s="131" t="s">
        <v>54</v>
      </c>
      <c r="C39" s="107">
        <v>-23000000</v>
      </c>
      <c r="D39" s="107">
        <v>-22000000</v>
      </c>
      <c r="E39" s="107">
        <v>-14000000</v>
      </c>
      <c r="F39" s="107">
        <v>0</v>
      </c>
      <c r="H39" s="108">
        <f>SUM(C39:F39)</f>
        <v>-59000000</v>
      </c>
      <c r="J39" s="107">
        <v>0</v>
      </c>
      <c r="K39" s="107">
        <v>0</v>
      </c>
    </row>
    <row r="40" spans="1:11" x14ac:dyDescent="0.2">
      <c r="A40" s="130" t="s">
        <v>55</v>
      </c>
      <c r="B40" s="99"/>
      <c r="C40" s="110">
        <v>-2000000</v>
      </c>
      <c r="D40" s="110">
        <v>-1000000</v>
      </c>
      <c r="E40" s="110">
        <v>-1000000</v>
      </c>
      <c r="F40" s="110">
        <v>-1000000</v>
      </c>
      <c r="H40" s="111">
        <f>SUM(C40:F40)</f>
        <v>-5000000</v>
      </c>
      <c r="J40" s="110">
        <v>0</v>
      </c>
      <c r="K40" s="110">
        <v>0</v>
      </c>
    </row>
    <row r="41" spans="1:11" ht="13.5" thickBot="1" x14ac:dyDescent="0.25">
      <c r="A41" s="112" t="s">
        <v>107</v>
      </c>
      <c r="B41" s="112"/>
      <c r="C41" s="113">
        <f>SUM(C38:C40)</f>
        <v>24000000</v>
      </c>
      <c r="D41" s="113">
        <f>SUM(D38:D40)</f>
        <v>19000000</v>
      </c>
      <c r="E41" s="113">
        <f>SUM(E38:E40)</f>
        <v>21000000</v>
      </c>
      <c r="F41" s="113">
        <f>SUM(F38:F40)</f>
        <v>11000000</v>
      </c>
      <c r="G41" s="98"/>
      <c r="H41" s="114">
        <f>SUM(H38:H40)</f>
        <v>75000000</v>
      </c>
      <c r="J41" s="113">
        <f>SUM(J38:J40)</f>
        <v>8000000</v>
      </c>
      <c r="K41" s="113">
        <f>SUM(K38:K40)</f>
        <v>5000000</v>
      </c>
    </row>
    <row r="42" spans="1:11" ht="13.5" thickTop="1" x14ac:dyDescent="0.2">
      <c r="A42" s="91"/>
      <c r="B42" s="91"/>
      <c r="C42" s="91"/>
      <c r="D42" s="91"/>
      <c r="E42" s="91"/>
      <c r="F42" s="91"/>
      <c r="H42" s="115"/>
      <c r="J42" s="91"/>
      <c r="K42" s="91"/>
    </row>
    <row r="43" spans="1:11" x14ac:dyDescent="0.2">
      <c r="A43" s="104" t="s">
        <v>108</v>
      </c>
      <c r="C43" s="105">
        <f>SUMIF('Segments Data'!$C$8:$M$8,C$8,'Segments Data'!$C$19:$M$19)</f>
        <v>3000000</v>
      </c>
      <c r="D43" s="105">
        <f>SUMIF('Segments Data'!$C$8:$M$8,D$8,'Segments Data'!$C$19:$M$19)</f>
        <v>2000000</v>
      </c>
      <c r="E43" s="105">
        <f>SUMIF('Segments Data'!$C$8:$M$8,E$8,'Segments Data'!$C$19:$M$19)</f>
        <v>4000000</v>
      </c>
      <c r="F43" s="105">
        <f>SUMIF('Segments Data'!$C$8:$M$8,F$8,'Segments Data'!$C$19:$M$19)</f>
        <v>-5000000</v>
      </c>
      <c r="H43" s="106">
        <f>SUMIF('Segments Data'!$C$8:$M$8,H$8,'Segments Data'!$C$19:$M$19)</f>
        <v>4000000</v>
      </c>
      <c r="J43" s="105">
        <f>SUMIF('Segments Data'!$C$8:$M$8,J$8,'Segments Data'!$C$19:$M$19)</f>
        <v>-4000000</v>
      </c>
      <c r="K43" s="105">
        <f>SUMIF('Segments Data'!$C$8:$M$8,K$8,'Segments Data'!$C$19:$M$19)</f>
        <v>-5000000</v>
      </c>
    </row>
    <row r="44" spans="1:11" x14ac:dyDescent="0.2">
      <c r="A44" s="104" t="s">
        <v>100</v>
      </c>
      <c r="C44" s="107">
        <f>SUMIF('Segments Data'!$C$8:$M$8,C$8,'Segments Data'!$C$38:$M$38)</f>
        <v>1000000</v>
      </c>
      <c r="D44" s="107">
        <f>SUMIF('Segments Data'!$C$8:$M$8,D$8,'Segments Data'!$C$38:$M$38)</f>
        <v>2000000</v>
      </c>
      <c r="E44" s="107">
        <f>SUMIF('Segments Data'!$C$8:$M$8,E$8,'Segments Data'!$C$38:$M$38)</f>
        <v>1000000</v>
      </c>
      <c r="F44" s="107">
        <f>SUMIF('Segments Data'!$C$8:$M$8,F$8,'Segments Data'!$C$38:$M$38)</f>
        <v>1000000</v>
      </c>
      <c r="H44" s="108">
        <f>SUMIF('Segments Data'!$C$8:$M$8,H$8,'Segments Data'!$C$38:$M$38)</f>
        <v>5000000</v>
      </c>
      <c r="J44" s="107">
        <f>SUMIF('Segments Data'!$C$8:$M$8,J$8,'Segments Data'!$C$38:$M$38)</f>
        <v>0</v>
      </c>
      <c r="K44" s="107">
        <f>SUMIF('Segments Data'!$C$8:$M$8,K$8,'Segments Data'!$C$38:$M$38)</f>
        <v>0</v>
      </c>
    </row>
    <row r="45" spans="1:11" x14ac:dyDescent="0.2">
      <c r="A45" s="104" t="s">
        <v>55</v>
      </c>
      <c r="C45" s="107">
        <v>0</v>
      </c>
      <c r="D45" s="107">
        <v>0</v>
      </c>
      <c r="E45" s="107">
        <v>0</v>
      </c>
      <c r="F45" s="107">
        <v>0</v>
      </c>
      <c r="H45" s="108">
        <f>SUM(C45:F45)</f>
        <v>0</v>
      </c>
      <c r="J45" s="107">
        <v>0</v>
      </c>
      <c r="K45" s="107">
        <v>0</v>
      </c>
    </row>
    <row r="46" spans="1:11" x14ac:dyDescent="0.2">
      <c r="A46" s="104" t="s">
        <v>54</v>
      </c>
      <c r="C46" s="107">
        <v>-3000000</v>
      </c>
      <c r="D46" s="107">
        <v>-2000000</v>
      </c>
      <c r="E46" s="107">
        <v>-2000000</v>
      </c>
      <c r="F46" s="107">
        <v>0</v>
      </c>
      <c r="H46" s="108">
        <f>SUM(C46:F46)</f>
        <v>-7000000</v>
      </c>
      <c r="J46" s="107">
        <v>0</v>
      </c>
      <c r="K46" s="107">
        <v>0</v>
      </c>
    </row>
    <row r="47" spans="1:11" x14ac:dyDescent="0.2">
      <c r="A47" s="109" t="s">
        <v>56</v>
      </c>
      <c r="B47" s="99"/>
      <c r="C47" s="110">
        <v>0</v>
      </c>
      <c r="D47" s="110">
        <v>1000000</v>
      </c>
      <c r="E47" s="110">
        <v>0</v>
      </c>
      <c r="F47" s="110">
        <v>0</v>
      </c>
      <c r="H47" s="111">
        <f>SUM(C47:F47)</f>
        <v>1000000</v>
      </c>
      <c r="J47" s="110">
        <v>0</v>
      </c>
      <c r="K47" s="110">
        <v>0</v>
      </c>
    </row>
    <row r="48" spans="1:11" ht="13.5" thickBot="1" x14ac:dyDescent="0.25">
      <c r="A48" s="112" t="s">
        <v>109</v>
      </c>
      <c r="B48" s="112"/>
      <c r="C48" s="113">
        <f>SUM(C43:C47)</f>
        <v>1000000</v>
      </c>
      <c r="D48" s="113">
        <f>SUM(D43:D47)</f>
        <v>3000000</v>
      </c>
      <c r="E48" s="113">
        <f>SUM(E43:E47)</f>
        <v>3000000</v>
      </c>
      <c r="F48" s="113">
        <f>SUM(F43:F47)</f>
        <v>-4000000</v>
      </c>
      <c r="G48" s="98"/>
      <c r="H48" s="114">
        <f>SUM(H43:H47)</f>
        <v>3000000</v>
      </c>
      <c r="J48" s="113">
        <f>SUM(J43:J47)</f>
        <v>-4000000</v>
      </c>
      <c r="K48" s="113">
        <f>SUM(K43:K47)</f>
        <v>-5000000</v>
      </c>
    </row>
    <row r="49" spans="1:11" ht="13.5" thickTop="1" x14ac:dyDescent="0.2">
      <c r="A49" s="132" t="s">
        <v>110</v>
      </c>
      <c r="B49" s="132"/>
      <c r="C49" s="133">
        <f>C48/C41</f>
        <v>4.1666666666666664E-2</v>
      </c>
      <c r="D49" s="133">
        <f>D48/D41</f>
        <v>0.15789473684210525</v>
      </c>
      <c r="E49" s="133">
        <f>E48/E41</f>
        <v>0.14285714285714285</v>
      </c>
      <c r="F49" s="133">
        <f>F48/F41</f>
        <v>-0.36363636363636365</v>
      </c>
      <c r="G49" s="98"/>
      <c r="H49" s="134">
        <f>H48/H41</f>
        <v>0.04</v>
      </c>
      <c r="I49" s="98"/>
      <c r="J49" s="133">
        <f>J48/J41</f>
        <v>-0.5</v>
      </c>
      <c r="K49" s="133">
        <f>K48/K41</f>
        <v>-1</v>
      </c>
    </row>
    <row r="50" spans="1:11" x14ac:dyDescent="0.2"/>
  </sheetData>
  <mergeCells count="1">
    <mergeCell ref="A1:D1"/>
  </mergeCells>
  <hyperlinks>
    <hyperlink ref="L2" location="Index!A1" display="Back" xr:uid="{DE0D3FB8-FFF2-41F7-9AC6-E1BE21EE2183}"/>
  </hyperlinks>
  <pageMargins left="0.75" right="0.75" top="1" bottom="1" header="0.5" footer="0.5"/>
  <pageSetup scale="78"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D7A3B-8DD7-4044-8CFB-28750D0256E6}">
  <sheetPr>
    <tabColor theme="5" tint="-0.249977111117893"/>
    <pageSetUpPr fitToPage="1"/>
  </sheetPr>
  <dimension ref="A1:L35"/>
  <sheetViews>
    <sheetView showGridLines="0" zoomScale="75" zoomScaleNormal="75" workbookViewId="0">
      <pane xSplit="1" ySplit="8" topLeftCell="B9" activePane="bottomRight" state="frozen"/>
      <selection activeCell="L2" sqref="L2"/>
      <selection pane="topRight" activeCell="L2" sqref="L2"/>
      <selection pane="bottomLeft" activeCell="L2" sqref="L2"/>
      <selection pane="bottomRight"/>
    </sheetView>
  </sheetViews>
  <sheetFormatPr defaultColWidth="0" defaultRowHeight="12.75" zeroHeight="1" x14ac:dyDescent="0.2"/>
  <cols>
    <col min="1" max="1" width="47.5703125" style="1" customWidth="1"/>
    <col min="2" max="2" width="1.28515625" style="1" customWidth="1"/>
    <col min="3" max="6" width="13.7109375" style="1" customWidth="1"/>
    <col min="7" max="7" width="1.28515625" style="1" customWidth="1"/>
    <col min="8" max="8" width="13.7109375" style="1" customWidth="1"/>
    <col min="9" max="9" width="1.28515625" style="1" customWidth="1"/>
    <col min="10" max="12" width="13.7109375" style="1" customWidth="1"/>
    <col min="13" max="16384" width="13.7109375" style="1" hidden="1"/>
  </cols>
  <sheetData>
    <row r="1" spans="1:12" ht="29.1" customHeight="1" x14ac:dyDescent="0.2">
      <c r="A1" s="154" t="s">
        <v>113</v>
      </c>
    </row>
    <row r="2" spans="1:12" x14ac:dyDescent="0.2">
      <c r="L2" s="144" t="s">
        <v>17</v>
      </c>
    </row>
    <row r="3" spans="1:12" x14ac:dyDescent="0.2"/>
    <row r="4" spans="1:12" x14ac:dyDescent="0.2"/>
    <row r="5" spans="1:12" x14ac:dyDescent="0.2"/>
    <row r="6" spans="1:12" x14ac:dyDescent="0.2">
      <c r="A6" s="98" t="s">
        <v>114</v>
      </c>
    </row>
    <row r="7" spans="1:12" x14ac:dyDescent="0.2">
      <c r="A7" s="98" t="s">
        <v>26</v>
      </c>
    </row>
    <row r="8" spans="1:12" x14ac:dyDescent="0.2">
      <c r="A8" s="99"/>
      <c r="B8" s="99"/>
      <c r="C8" s="10" t="str">
        <f>'Investor Metrics File'!$B$3</f>
        <v>Q1 2017</v>
      </c>
      <c r="D8" s="10" t="str">
        <f>'Investor Metrics File'!$B$4</f>
        <v>Q2 2017</v>
      </c>
      <c r="E8" s="10" t="str">
        <f>'Investor Metrics File'!$B$5</f>
        <v>Q3 2017</v>
      </c>
      <c r="F8" s="10" t="str">
        <f>'Investor Metrics File'!$B$6</f>
        <v>Q4 2017</v>
      </c>
      <c r="G8" s="11"/>
      <c r="H8" s="12" t="str">
        <f>'Investor Metrics File'!$B$7</f>
        <v>FY 2017</v>
      </c>
      <c r="I8" s="11"/>
      <c r="J8" s="10" t="str">
        <f>'Investor Metrics File'!$E$3</f>
        <v>Q1 2018</v>
      </c>
      <c r="K8" s="10" t="str">
        <f>'Investor Metrics File'!$E$4</f>
        <v>Q2 2018</v>
      </c>
    </row>
    <row r="9" spans="1:12" x14ac:dyDescent="0.2">
      <c r="A9" s="100"/>
      <c r="B9" s="100"/>
      <c r="C9" s="100"/>
      <c r="D9" s="100"/>
      <c r="E9" s="100"/>
      <c r="F9" s="100"/>
      <c r="H9" s="101"/>
      <c r="J9" s="100"/>
      <c r="K9" s="100"/>
    </row>
    <row r="10" spans="1:12" x14ac:dyDescent="0.2">
      <c r="A10" s="102" t="s">
        <v>115</v>
      </c>
      <c r="C10" s="136">
        <f>SUM(C11:C14)</f>
        <v>1484000000</v>
      </c>
      <c r="D10" s="136">
        <f>SUM(D11:D14)</f>
        <v>1434000000</v>
      </c>
      <c r="E10" s="136">
        <f>SUM(E11:E14)</f>
        <v>1427000000</v>
      </c>
      <c r="F10" s="136">
        <f>SUM(F11:F14)</f>
        <v>1452000000</v>
      </c>
      <c r="H10" s="137">
        <f>SUM(H11:H14)</f>
        <v>5797000000</v>
      </c>
      <c r="J10" s="136">
        <f>SUM(J11:J14)</f>
        <v>1420000000</v>
      </c>
      <c r="K10" s="136">
        <f>SUM(K11:K14)</f>
        <v>1387000000</v>
      </c>
    </row>
    <row r="11" spans="1:12" x14ac:dyDescent="0.2">
      <c r="A11" s="104" t="s">
        <v>90</v>
      </c>
      <c r="C11" s="138">
        <f>SUM(C17:C19)</f>
        <v>666000000</v>
      </c>
      <c r="D11" s="138">
        <f>SUM(D17:D19)</f>
        <v>644000000</v>
      </c>
      <c r="E11" s="138">
        <f>SUM(E17:E19)</f>
        <v>632000000</v>
      </c>
      <c r="F11" s="138">
        <f>SUM(F17:F19)</f>
        <v>662000000</v>
      </c>
      <c r="H11" s="139">
        <f>SUM(C11:F11)</f>
        <v>2604000000</v>
      </c>
      <c r="J11" s="138">
        <f>SUM(J17:J19)</f>
        <v>656000000</v>
      </c>
      <c r="K11" s="138">
        <f>SUM(K17:K19)</f>
        <v>625000000</v>
      </c>
    </row>
    <row r="12" spans="1:12" x14ac:dyDescent="0.2">
      <c r="A12" s="104" t="s">
        <v>76</v>
      </c>
      <c r="C12" s="107">
        <f>C27-C30</f>
        <v>536000000</v>
      </c>
      <c r="D12" s="107">
        <f>D27-D30</f>
        <v>525000000</v>
      </c>
      <c r="E12" s="107">
        <f>E27-E30</f>
        <v>527000000</v>
      </c>
      <c r="F12" s="107">
        <f>F27-F30</f>
        <v>529000000</v>
      </c>
      <c r="H12" s="108">
        <f t="shared" ref="H12:H14" si="0">SUM(C12:F12)</f>
        <v>2117000000</v>
      </c>
      <c r="J12" s="107">
        <f>J27-J30</f>
        <v>508000000</v>
      </c>
      <c r="K12" s="107">
        <f>K27-K30</f>
        <v>519000000</v>
      </c>
    </row>
    <row r="13" spans="1:12" x14ac:dyDescent="0.2">
      <c r="A13" s="104" t="s">
        <v>116</v>
      </c>
      <c r="C13" s="107">
        <f>C25+C30</f>
        <v>258000000</v>
      </c>
      <c r="D13" s="107">
        <f>D25+D30</f>
        <v>246000000</v>
      </c>
      <c r="E13" s="107">
        <f>E25+E30</f>
        <v>247000000</v>
      </c>
      <c r="F13" s="107">
        <f>F25+F30</f>
        <v>250000000</v>
      </c>
      <c r="H13" s="108">
        <f>SUM(C13:F13)</f>
        <v>1001000000</v>
      </c>
      <c r="J13" s="107">
        <f>J25+J30</f>
        <v>248000000</v>
      </c>
      <c r="K13" s="107">
        <f>K25+K30</f>
        <v>238000000</v>
      </c>
    </row>
    <row r="14" spans="1:12" x14ac:dyDescent="0.2">
      <c r="A14" s="104" t="s">
        <v>117</v>
      </c>
      <c r="B14" s="98"/>
      <c r="C14" s="107">
        <f>C32</f>
        <v>24000000</v>
      </c>
      <c r="D14" s="107">
        <f>D32</f>
        <v>19000000</v>
      </c>
      <c r="E14" s="107">
        <f>E32</f>
        <v>21000000</v>
      </c>
      <c r="F14" s="107">
        <f>F32</f>
        <v>11000000</v>
      </c>
      <c r="G14" s="98"/>
      <c r="H14" s="108">
        <f t="shared" si="0"/>
        <v>75000000</v>
      </c>
      <c r="J14" s="107">
        <f>J32</f>
        <v>8000000</v>
      </c>
      <c r="K14" s="107">
        <f>K32</f>
        <v>5000000</v>
      </c>
    </row>
    <row r="15" spans="1:12" x14ac:dyDescent="0.2">
      <c r="H15" s="103"/>
    </row>
    <row r="16" spans="1:12" x14ac:dyDescent="0.2">
      <c r="A16" s="102" t="s">
        <v>90</v>
      </c>
      <c r="C16" s="136">
        <f>SUM(C17:C19)+C25</f>
        <v>869000000</v>
      </c>
      <c r="D16" s="136">
        <f>SUM(D17:D19)+D25</f>
        <v>834000000</v>
      </c>
      <c r="E16" s="136">
        <f>SUM(E17:E19)+E25</f>
        <v>823000000</v>
      </c>
      <c r="F16" s="136">
        <f>SUM(F17:F19)+F25</f>
        <v>856000000</v>
      </c>
      <c r="H16" s="137">
        <f t="shared" ref="H16:H23" si="1">SUM(C16:F16)</f>
        <v>3382000000</v>
      </c>
      <c r="J16" s="136">
        <f>SUM(J17:J19)+J25</f>
        <v>854000000</v>
      </c>
      <c r="K16" s="136">
        <f>SUM(K17:K19)+K25</f>
        <v>808000000</v>
      </c>
    </row>
    <row r="17" spans="1:11" x14ac:dyDescent="0.2">
      <c r="A17" s="104" t="s">
        <v>208</v>
      </c>
      <c r="C17" s="138">
        <v>220000000</v>
      </c>
      <c r="D17" s="138">
        <v>197000000</v>
      </c>
      <c r="E17" s="138">
        <v>204000000</v>
      </c>
      <c r="F17" s="138">
        <v>214000000</v>
      </c>
      <c r="H17" s="139">
        <f t="shared" si="1"/>
        <v>835000000</v>
      </c>
      <c r="J17" s="138">
        <v>219000000</v>
      </c>
      <c r="K17" s="138">
        <v>199000000</v>
      </c>
    </row>
    <row r="18" spans="1:11" x14ac:dyDescent="0.2">
      <c r="A18" s="104" t="s">
        <v>209</v>
      </c>
      <c r="C18" s="107">
        <v>185000000</v>
      </c>
      <c r="D18" s="107">
        <v>185000000</v>
      </c>
      <c r="E18" s="107">
        <v>179000000</v>
      </c>
      <c r="F18" s="107">
        <v>192000000</v>
      </c>
      <c r="H18" s="108">
        <f t="shared" si="1"/>
        <v>741000000</v>
      </c>
      <c r="J18" s="107">
        <v>187000000</v>
      </c>
      <c r="K18" s="107">
        <v>186000000</v>
      </c>
    </row>
    <row r="19" spans="1:11" x14ac:dyDescent="0.2">
      <c r="A19" s="104" t="s">
        <v>118</v>
      </c>
      <c r="C19" s="110">
        <f>SUM(C20:C24)</f>
        <v>261000000</v>
      </c>
      <c r="D19" s="110">
        <f>SUM(D20:D24)</f>
        <v>262000000</v>
      </c>
      <c r="E19" s="110">
        <f>SUM(E20:E24)</f>
        <v>249000000</v>
      </c>
      <c r="F19" s="110">
        <f>SUM(F20:F24)</f>
        <v>256000000</v>
      </c>
      <c r="H19" s="111">
        <f t="shared" si="1"/>
        <v>1028000000</v>
      </c>
      <c r="J19" s="110">
        <f>SUM(J20:J24)</f>
        <v>250000000</v>
      </c>
      <c r="K19" s="110">
        <f>SUM(K20:K24)</f>
        <v>240000000</v>
      </c>
    </row>
    <row r="20" spans="1:11" x14ac:dyDescent="0.2">
      <c r="A20" s="140" t="s">
        <v>210</v>
      </c>
      <c r="C20" s="138">
        <v>46000000</v>
      </c>
      <c r="D20" s="138">
        <v>47000000</v>
      </c>
      <c r="E20" s="138">
        <v>48000000</v>
      </c>
      <c r="F20" s="138">
        <v>44000000</v>
      </c>
      <c r="H20" s="139">
        <f t="shared" si="1"/>
        <v>185000000</v>
      </c>
      <c r="J20" s="138">
        <v>40000000</v>
      </c>
      <c r="K20" s="138">
        <v>44000000</v>
      </c>
    </row>
    <row r="21" spans="1:11" x14ac:dyDescent="0.2">
      <c r="A21" s="140" t="s">
        <v>211</v>
      </c>
      <c r="C21" s="107">
        <v>59000000</v>
      </c>
      <c r="D21" s="107">
        <v>57000000</v>
      </c>
      <c r="E21" s="107">
        <v>55000000</v>
      </c>
      <c r="F21" s="107">
        <v>58000000</v>
      </c>
      <c r="H21" s="108">
        <f t="shared" si="1"/>
        <v>229000000</v>
      </c>
      <c r="J21" s="107">
        <v>55000000</v>
      </c>
      <c r="K21" s="107">
        <v>52000000</v>
      </c>
    </row>
    <row r="22" spans="1:11" x14ac:dyDescent="0.2">
      <c r="A22" s="140" t="s">
        <v>212</v>
      </c>
      <c r="C22" s="107">
        <v>39000000</v>
      </c>
      <c r="D22" s="107">
        <v>38000000</v>
      </c>
      <c r="E22" s="107">
        <v>37000000</v>
      </c>
      <c r="F22" s="107">
        <v>36000000</v>
      </c>
      <c r="H22" s="108">
        <f t="shared" si="1"/>
        <v>150000000</v>
      </c>
      <c r="J22" s="107">
        <v>37000000</v>
      </c>
      <c r="K22" s="107">
        <v>33000000</v>
      </c>
    </row>
    <row r="23" spans="1:11" x14ac:dyDescent="0.2">
      <c r="A23" s="140" t="s">
        <v>213</v>
      </c>
      <c r="C23" s="27">
        <v>55000000</v>
      </c>
      <c r="D23" s="27">
        <v>57000000</v>
      </c>
      <c r="E23" s="27">
        <v>54000000</v>
      </c>
      <c r="F23" s="27">
        <v>59000000</v>
      </c>
      <c r="H23" s="108">
        <f t="shared" si="1"/>
        <v>225000000</v>
      </c>
      <c r="J23" s="27">
        <v>61000000</v>
      </c>
      <c r="K23" s="27">
        <v>57000000</v>
      </c>
    </row>
    <row r="24" spans="1:11" x14ac:dyDescent="0.2">
      <c r="A24" s="140" t="s">
        <v>82</v>
      </c>
      <c r="B24" s="98"/>
      <c r="C24" s="27">
        <v>62000000</v>
      </c>
      <c r="D24" s="27">
        <v>63000000</v>
      </c>
      <c r="E24" s="27">
        <v>55000000</v>
      </c>
      <c r="F24" s="27">
        <v>59000000</v>
      </c>
      <c r="G24" s="98"/>
      <c r="H24" s="108">
        <f>SUM(C24:G24)</f>
        <v>239000000</v>
      </c>
      <c r="J24" s="27">
        <v>57000000</v>
      </c>
      <c r="K24" s="27">
        <v>54000000</v>
      </c>
    </row>
    <row r="25" spans="1:11" x14ac:dyDescent="0.2">
      <c r="A25" s="104" t="s">
        <v>116</v>
      </c>
      <c r="C25" s="27">
        <v>203000000</v>
      </c>
      <c r="D25" s="27">
        <v>190000000</v>
      </c>
      <c r="E25" s="27">
        <v>191000000</v>
      </c>
      <c r="F25" s="27">
        <v>194000000</v>
      </c>
      <c r="H25" s="108">
        <f>SUM(C25:F25)</f>
        <v>778000000</v>
      </c>
      <c r="J25" s="27">
        <v>198000000</v>
      </c>
      <c r="K25" s="27">
        <v>183000000</v>
      </c>
    </row>
    <row r="26" spans="1:11" x14ac:dyDescent="0.2">
      <c r="H26" s="103"/>
    </row>
    <row r="27" spans="1:11" x14ac:dyDescent="0.2">
      <c r="A27" s="102" t="s">
        <v>76</v>
      </c>
      <c r="C27" s="136">
        <f>SUM(C28:C30)</f>
        <v>591000000</v>
      </c>
      <c r="D27" s="136">
        <f>SUM(D28:D30)</f>
        <v>581000000</v>
      </c>
      <c r="E27" s="136">
        <f>SUM(E28:E30)</f>
        <v>583000000</v>
      </c>
      <c r="F27" s="136">
        <f>SUM(F28:F30)</f>
        <v>585000000</v>
      </c>
      <c r="H27" s="137">
        <f>SUM(C27:F27)</f>
        <v>2340000000</v>
      </c>
      <c r="J27" s="136">
        <f>SUM(J28:J30)</f>
        <v>558000000</v>
      </c>
      <c r="K27" s="136">
        <f>SUM(K28:K30)</f>
        <v>574000000</v>
      </c>
    </row>
    <row r="28" spans="1:11" x14ac:dyDescent="0.2">
      <c r="A28" s="104" t="s">
        <v>214</v>
      </c>
      <c r="C28" s="138">
        <v>358000000</v>
      </c>
      <c r="D28" s="138">
        <v>351000000</v>
      </c>
      <c r="E28" s="138">
        <v>342000000</v>
      </c>
      <c r="F28" s="138">
        <v>342000000</v>
      </c>
      <c r="H28" s="139">
        <f>SUM(C28:F28)</f>
        <v>1393000000</v>
      </c>
      <c r="J28" s="138">
        <v>332000000</v>
      </c>
      <c r="K28" s="138">
        <v>338000000</v>
      </c>
    </row>
    <row r="29" spans="1:11" x14ac:dyDescent="0.2">
      <c r="A29" s="104" t="s">
        <v>215</v>
      </c>
      <c r="C29" s="107">
        <v>178000000</v>
      </c>
      <c r="D29" s="107">
        <v>174000000</v>
      </c>
      <c r="E29" s="107">
        <v>185000000</v>
      </c>
      <c r="F29" s="107">
        <v>187000000</v>
      </c>
      <c r="H29" s="108">
        <f>SUM(C29:F29)</f>
        <v>724000000</v>
      </c>
      <c r="J29" s="107">
        <v>176000000</v>
      </c>
      <c r="K29" s="107">
        <v>181000000</v>
      </c>
    </row>
    <row r="30" spans="1:11" x14ac:dyDescent="0.2">
      <c r="A30" s="104" t="s">
        <v>116</v>
      </c>
      <c r="C30" s="107">
        <v>55000000</v>
      </c>
      <c r="D30" s="107">
        <v>56000000</v>
      </c>
      <c r="E30" s="107">
        <v>56000000</v>
      </c>
      <c r="F30" s="107">
        <v>56000000</v>
      </c>
      <c r="H30" s="108">
        <f>SUM(C30:F30)</f>
        <v>223000000</v>
      </c>
      <c r="J30" s="107">
        <v>50000000</v>
      </c>
      <c r="K30" s="107">
        <v>55000000</v>
      </c>
    </row>
    <row r="31" spans="1:11" x14ac:dyDescent="0.2">
      <c r="A31" s="104"/>
      <c r="H31" s="103"/>
    </row>
    <row r="32" spans="1:11" x14ac:dyDescent="0.2">
      <c r="A32" s="102" t="s">
        <v>117</v>
      </c>
      <c r="C32" s="136">
        <f>SUM(C33)</f>
        <v>24000000</v>
      </c>
      <c r="D32" s="136">
        <f>SUM(D33)</f>
        <v>19000000</v>
      </c>
      <c r="E32" s="136">
        <f>SUM(E33)</f>
        <v>21000000</v>
      </c>
      <c r="F32" s="136">
        <f>SUM(F33)</f>
        <v>11000000</v>
      </c>
      <c r="H32" s="137">
        <f>SUM(H33)</f>
        <v>75000000</v>
      </c>
      <c r="J32" s="136">
        <f>SUM(J33)</f>
        <v>8000000</v>
      </c>
      <c r="K32" s="136">
        <f>SUM(K33)</f>
        <v>5000000</v>
      </c>
    </row>
    <row r="33" spans="1:11" x14ac:dyDescent="0.2">
      <c r="A33" s="104" t="s">
        <v>82</v>
      </c>
      <c r="C33" s="138">
        <v>24000000</v>
      </c>
      <c r="D33" s="138">
        <v>19000000</v>
      </c>
      <c r="E33" s="138">
        <v>21000000</v>
      </c>
      <c r="F33" s="138">
        <v>11000000</v>
      </c>
      <c r="H33" s="139">
        <f>SUM(C33:F33)</f>
        <v>75000000</v>
      </c>
      <c r="J33" s="138">
        <v>8000000</v>
      </c>
      <c r="K33" s="138">
        <v>5000000</v>
      </c>
    </row>
    <row r="34" spans="1:11" x14ac:dyDescent="0.2"/>
    <row r="35" spans="1:11" hidden="1" x14ac:dyDescent="0.2">
      <c r="C35" s="107"/>
      <c r="D35" s="107"/>
      <c r="E35" s="107"/>
      <c r="F35" s="107"/>
      <c r="H35" s="107"/>
      <c r="J35" s="107"/>
      <c r="K35" s="107"/>
    </row>
  </sheetData>
  <hyperlinks>
    <hyperlink ref="L2" location="Index!A1" display="Back" xr:uid="{DAA5F516-BACB-4A60-86F2-B37AFE752660}"/>
  </hyperlinks>
  <pageMargins left="0.75" right="0.75" top="1" bottom="1" header="0.5" footer="0.5"/>
  <pageSetup scale="7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53144-F9DB-4D37-9617-E7119FCF982C}">
  <sheetPr>
    <tabColor theme="4" tint="-0.249977111117893"/>
  </sheetPr>
  <dimension ref="A1:I19"/>
  <sheetViews>
    <sheetView showGridLines="0" tabSelected="1" showRuler="0" workbookViewId="0"/>
  </sheetViews>
  <sheetFormatPr defaultColWidth="0" defaultRowHeight="12.75" zeroHeight="1" x14ac:dyDescent="0.2"/>
  <cols>
    <col min="1" max="1" width="0.140625" style="1" customWidth="1"/>
    <col min="2" max="2" width="7.42578125" style="1" customWidth="1"/>
    <col min="3" max="3" width="1" style="1" customWidth="1"/>
    <col min="4" max="4" width="38.42578125" style="1" customWidth="1"/>
    <col min="5" max="9" width="13.7109375" style="1" customWidth="1"/>
    <col min="10" max="16384" width="13.7109375" style="1" hidden="1"/>
  </cols>
  <sheetData>
    <row r="1" spans="2:4" x14ac:dyDescent="0.2"/>
    <row r="2" spans="2:4" x14ac:dyDescent="0.2"/>
    <row r="3" spans="2:4" x14ac:dyDescent="0.2"/>
    <row r="4" spans="2:4" x14ac:dyDescent="0.2"/>
    <row r="5" spans="2:4" x14ac:dyDescent="0.2">
      <c r="B5" s="6" t="s">
        <v>6</v>
      </c>
      <c r="D5" s="6" t="s">
        <v>7</v>
      </c>
    </row>
    <row r="6" spans="2:4" x14ac:dyDescent="0.2">
      <c r="B6" s="149">
        <v>1</v>
      </c>
      <c r="D6" s="151" t="s">
        <v>8</v>
      </c>
    </row>
    <row r="7" spans="2:4" x14ac:dyDescent="0.2">
      <c r="B7" s="149">
        <v>2</v>
      </c>
      <c r="D7" s="152" t="s">
        <v>9</v>
      </c>
    </row>
    <row r="8" spans="2:4" x14ac:dyDescent="0.2">
      <c r="B8" s="149">
        <v>3</v>
      </c>
      <c r="D8" s="152" t="s">
        <v>10</v>
      </c>
    </row>
    <row r="9" spans="2:4" x14ac:dyDescent="0.2">
      <c r="B9" s="149">
        <v>4</v>
      </c>
      <c r="D9" s="152" t="s">
        <v>11</v>
      </c>
    </row>
    <row r="10" spans="2:4" x14ac:dyDescent="0.2">
      <c r="B10" s="149">
        <v>5</v>
      </c>
      <c r="D10" s="152" t="s">
        <v>12</v>
      </c>
    </row>
    <row r="11" spans="2:4" x14ac:dyDescent="0.2">
      <c r="B11" s="149">
        <v>6</v>
      </c>
      <c r="D11" s="152" t="s">
        <v>13</v>
      </c>
    </row>
    <row r="12" spans="2:4" x14ac:dyDescent="0.2">
      <c r="B12" s="149">
        <v>7</v>
      </c>
      <c r="D12" s="152" t="s">
        <v>14</v>
      </c>
    </row>
    <row r="13" spans="2:4" x14ac:dyDescent="0.2">
      <c r="B13" s="149">
        <v>8</v>
      </c>
      <c r="D13" s="152" t="s">
        <v>15</v>
      </c>
    </row>
    <row r="14" spans="2:4" x14ac:dyDescent="0.2">
      <c r="B14" s="149">
        <v>9</v>
      </c>
      <c r="D14" s="152" t="s">
        <v>16</v>
      </c>
    </row>
    <row r="15" spans="2:4" x14ac:dyDescent="0.2">
      <c r="B15" s="150">
        <v>10</v>
      </c>
      <c r="D15" s="152" t="s">
        <v>114</v>
      </c>
    </row>
    <row r="16" spans="2:4" x14ac:dyDescent="0.2"/>
    <row r="17" x14ac:dyDescent="0.2"/>
    <row r="18" x14ac:dyDescent="0.2"/>
    <row r="19" x14ac:dyDescent="0.2"/>
  </sheetData>
  <hyperlinks>
    <hyperlink ref="D6" location="GAAP!A1" display="GAAP" xr:uid="{32B43C2A-7881-4380-97FB-445AF1FAFF64}"/>
    <hyperlink ref="D7" location="'Non-GAAP'!A1" display="Non-GAAP" xr:uid="{8DDA7A07-4AF3-4D0D-9C37-E826D0A5094C}"/>
    <hyperlink ref="D8" location="'Non-GAAP 606 Adj'!A1" display="Non-GAAP 606 Adj" xr:uid="{2A2AB3AD-3931-42E8-AF56-094B0A0536D0}"/>
    <hyperlink ref="D9" location="'Balance Sheet'!A1" display="Balance Sheet" xr:uid="{3606EB31-BCC9-4504-B123-53A6E26E297D}"/>
    <hyperlink ref="D10" location="'BS Summary'!A1" display="Balance Sheet Summary" xr:uid="{8385CD91-B2AD-4CD8-8C81-842E62734261}"/>
    <hyperlink ref="D11" location="'Cash Flows'!A1" display="Cash Flows" xr:uid="{533C3680-EB6C-44CE-A054-FA830B54B118}"/>
    <hyperlink ref="D12" location="'Operational Data'!A1" display="Operational Data" xr:uid="{A3819355-3FC4-4E73-A008-2BECFAA80696}"/>
    <hyperlink ref="D13" location="'Segments Data'!A1" display="Segment Data" xr:uid="{9FCB3C90-D099-44B7-8CCE-991DA08FFCE8}"/>
    <hyperlink ref="D14" location="'Segments 606 Adj'!A1" display="Segment Data 606 Adj" xr:uid="{65389CEF-E43B-4B38-BDCB-0C157A7B9DFE}"/>
    <hyperlink ref="D15" location="'Horizontal Revenue'!A1" display="Horizontal Revenue" xr:uid="{DA3888E4-E78A-44D5-AE25-EAC3C667081E}"/>
  </hyperlinks>
  <pageMargins left="0.75" right="0.75" top="1" bottom="1" header="0.5" footer="0.5"/>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32A87-389B-4906-AFB0-78C057098E39}">
  <sheetPr>
    <tabColor rgb="FFFF0000"/>
    <pageSetUpPr fitToPage="1"/>
  </sheetPr>
  <dimension ref="A1:M55"/>
  <sheetViews>
    <sheetView showGridLines="0" zoomScale="75" zoomScaleNormal="75" workbookViewId="0">
      <pane xSplit="2" ySplit="6" topLeftCell="C7" activePane="bottomRight" state="frozen"/>
      <selection pane="topRight" activeCell="C1" sqref="C1"/>
      <selection pane="bottomLeft" activeCell="A7" sqref="A7"/>
      <selection pane="bottomRight"/>
    </sheetView>
  </sheetViews>
  <sheetFormatPr defaultColWidth="0" defaultRowHeight="12.75" zeroHeight="1" x14ac:dyDescent="0.2"/>
  <cols>
    <col min="1" max="1" width="4" style="1" customWidth="1"/>
    <col min="2" max="2" width="58.7109375" style="1" customWidth="1"/>
    <col min="3" max="3" width="0.85546875" style="1" customWidth="1"/>
    <col min="4" max="7" width="12.85546875" style="1" customWidth="1"/>
    <col min="8" max="8" width="0.85546875" style="1" customWidth="1"/>
    <col min="9" max="9" width="12.85546875" style="1" customWidth="1"/>
    <col min="10" max="10" width="0.85546875" style="1" customWidth="1"/>
    <col min="11" max="12" width="12.85546875" style="1" customWidth="1"/>
    <col min="13" max="13" width="6.85546875" style="1" customWidth="1"/>
    <col min="14" max="16384" width="13.7109375" style="1" hidden="1"/>
  </cols>
  <sheetData>
    <row r="1" spans="1:13" x14ac:dyDescent="0.2">
      <c r="A1" s="7"/>
      <c r="B1" s="7"/>
      <c r="C1" s="7"/>
      <c r="D1" s="7"/>
      <c r="E1" s="7"/>
      <c r="F1" s="7"/>
      <c r="G1" s="7"/>
      <c r="H1" s="7"/>
      <c r="I1" s="7"/>
      <c r="J1" s="7"/>
      <c r="K1" s="7"/>
      <c r="L1" s="7"/>
    </row>
    <row r="2" spans="1:13" x14ac:dyDescent="0.2">
      <c r="A2" s="7"/>
      <c r="B2" s="7"/>
      <c r="C2" s="7"/>
      <c r="D2" s="7"/>
      <c r="E2" s="7"/>
      <c r="F2" s="7"/>
      <c r="G2" s="7"/>
      <c r="H2" s="7"/>
      <c r="I2" s="7"/>
      <c r="J2" s="7"/>
      <c r="K2" s="7"/>
      <c r="M2" s="144" t="s">
        <v>17</v>
      </c>
    </row>
    <row r="3" spans="1:13" x14ac:dyDescent="0.2">
      <c r="A3" s="7"/>
      <c r="B3" s="7"/>
      <c r="C3" s="7"/>
      <c r="D3" s="7"/>
      <c r="E3" s="7"/>
      <c r="F3" s="7"/>
      <c r="G3" s="7"/>
      <c r="H3" s="7"/>
      <c r="I3" s="7"/>
      <c r="J3" s="7"/>
      <c r="K3" s="7"/>
      <c r="L3" s="7"/>
    </row>
    <row r="4" spans="1:13" x14ac:dyDescent="0.2">
      <c r="A4" s="7"/>
      <c r="B4" s="7"/>
      <c r="C4" s="7"/>
      <c r="D4" s="7"/>
      <c r="E4" s="7"/>
      <c r="F4" s="7"/>
      <c r="G4" s="7"/>
      <c r="H4" s="7"/>
      <c r="I4" s="7"/>
      <c r="J4" s="7"/>
      <c r="K4" s="7"/>
      <c r="L4" s="7"/>
    </row>
    <row r="5" spans="1:13" x14ac:dyDescent="0.2">
      <c r="A5" s="165" t="s">
        <v>18</v>
      </c>
      <c r="B5" s="165"/>
      <c r="C5" s="7"/>
      <c r="D5" s="7"/>
      <c r="E5" s="7"/>
      <c r="F5" s="7"/>
      <c r="G5" s="7"/>
      <c r="H5" s="7"/>
      <c r="I5" s="7"/>
      <c r="J5" s="7"/>
      <c r="K5" s="7"/>
      <c r="L5" s="7"/>
    </row>
    <row r="6" spans="1:13" x14ac:dyDescent="0.2">
      <c r="A6" s="166" t="s">
        <v>19</v>
      </c>
      <c r="B6" s="166"/>
      <c r="C6" s="9"/>
      <c r="D6" s="10" t="str">
        <f>'Investor Metrics File'!$B$3</f>
        <v>Q1 2017</v>
      </c>
      <c r="E6" s="10" t="str">
        <f>'Investor Metrics File'!$B$4</f>
        <v>Q2 2017</v>
      </c>
      <c r="F6" s="10" t="str">
        <f>'Investor Metrics File'!$B$5</f>
        <v>Q3 2017</v>
      </c>
      <c r="G6" s="10" t="str">
        <f>'Investor Metrics File'!$B$6</f>
        <v>Q4 2017</v>
      </c>
      <c r="H6" s="11"/>
      <c r="I6" s="12" t="str">
        <f>'Investor Metrics File'!$B$7</f>
        <v>FY 2017</v>
      </c>
      <c r="J6" s="11"/>
      <c r="K6" s="10" t="str">
        <f>'Investor Metrics File'!$E$3</f>
        <v>Q1 2018</v>
      </c>
      <c r="L6" s="10" t="str">
        <f>'Investor Metrics File'!$E$4</f>
        <v>Q2 2018</v>
      </c>
    </row>
    <row r="7" spans="1:13" x14ac:dyDescent="0.2">
      <c r="A7" s="13"/>
      <c r="B7" s="13"/>
      <c r="C7" s="13"/>
      <c r="D7" s="13"/>
      <c r="E7" s="13"/>
      <c r="F7" s="13"/>
      <c r="G7" s="13"/>
      <c r="H7" s="7"/>
      <c r="I7" s="14"/>
      <c r="J7" s="7"/>
      <c r="K7" s="13"/>
      <c r="L7" s="13"/>
    </row>
    <row r="8" spans="1:13" x14ac:dyDescent="0.2">
      <c r="A8" s="7"/>
      <c r="B8" s="15" t="s">
        <v>27</v>
      </c>
      <c r="C8" s="7"/>
      <c r="D8" s="16">
        <v>1553000000</v>
      </c>
      <c r="E8" s="16">
        <v>1496000000</v>
      </c>
      <c r="F8" s="16">
        <v>1480000000</v>
      </c>
      <c r="G8" s="16">
        <v>1493000000</v>
      </c>
      <c r="H8" s="7"/>
      <c r="I8" s="17">
        <v>6022000000</v>
      </c>
      <c r="J8" s="7"/>
      <c r="K8" s="16">
        <v>1420000000</v>
      </c>
      <c r="L8" s="16">
        <v>1387000000</v>
      </c>
    </row>
    <row r="9" spans="1:13" x14ac:dyDescent="0.2">
      <c r="A9" s="7"/>
      <c r="B9" s="18" t="s">
        <v>119</v>
      </c>
      <c r="C9" s="7"/>
      <c r="D9" s="19">
        <v>1294000000</v>
      </c>
      <c r="E9" s="19">
        <v>1253000000</v>
      </c>
      <c r="F9" s="19">
        <v>1219000000</v>
      </c>
      <c r="G9" s="19">
        <v>1211000000</v>
      </c>
      <c r="H9" s="7"/>
      <c r="I9" s="20">
        <v>4977000000</v>
      </c>
      <c r="J9" s="7"/>
      <c r="K9" s="19">
        <v>1168000000</v>
      </c>
      <c r="L9" s="19">
        <v>1125000000</v>
      </c>
    </row>
    <row r="10" spans="1:13" ht="13.5" thickBot="1" x14ac:dyDescent="0.25">
      <c r="A10" s="7"/>
      <c r="B10" s="21" t="s">
        <v>28</v>
      </c>
      <c r="C10" s="7"/>
      <c r="D10" s="22">
        <f>D8-D9</f>
        <v>259000000</v>
      </c>
      <c r="E10" s="22">
        <f>E8-E9</f>
        <v>243000000</v>
      </c>
      <c r="F10" s="22">
        <f>F8-F9</f>
        <v>261000000</v>
      </c>
      <c r="G10" s="22">
        <f>G8-G9</f>
        <v>282000000</v>
      </c>
      <c r="H10" s="7"/>
      <c r="I10" s="23">
        <f>I8-I9</f>
        <v>1045000000</v>
      </c>
      <c r="J10" s="7"/>
      <c r="K10" s="22">
        <f>K8-K9</f>
        <v>252000000</v>
      </c>
      <c r="L10" s="22">
        <f>L8-L9</f>
        <v>262000000</v>
      </c>
    </row>
    <row r="11" spans="1:13" ht="13.5" thickTop="1" x14ac:dyDescent="0.2">
      <c r="A11" s="7"/>
      <c r="B11" s="24"/>
      <c r="C11" s="7"/>
      <c r="D11" s="24"/>
      <c r="E11" s="24"/>
      <c r="F11" s="24"/>
      <c r="G11" s="24"/>
      <c r="H11" s="7"/>
      <c r="I11" s="25"/>
      <c r="J11" s="7"/>
      <c r="K11" s="24"/>
      <c r="L11" s="24"/>
    </row>
    <row r="12" spans="1:13" x14ac:dyDescent="0.2">
      <c r="A12" s="167" t="s">
        <v>20</v>
      </c>
      <c r="B12" s="167"/>
      <c r="C12" s="7"/>
      <c r="D12" s="7"/>
      <c r="E12" s="7"/>
      <c r="F12" s="7"/>
      <c r="G12" s="7"/>
      <c r="H12" s="7"/>
      <c r="I12" s="26"/>
      <c r="J12" s="7"/>
      <c r="K12" s="7"/>
      <c r="L12" s="7"/>
    </row>
    <row r="13" spans="1:13" x14ac:dyDescent="0.2">
      <c r="A13" s="7"/>
      <c r="B13" s="7" t="s">
        <v>120</v>
      </c>
      <c r="C13" s="7"/>
      <c r="D13" s="27">
        <v>4000000</v>
      </c>
      <c r="E13" s="27">
        <v>3000000</v>
      </c>
      <c r="F13" s="27">
        <v>4000000</v>
      </c>
      <c r="G13" s="27">
        <v>2000000</v>
      </c>
      <c r="H13" s="7"/>
      <c r="I13" s="28">
        <v>13000000</v>
      </c>
      <c r="J13" s="7"/>
      <c r="K13" s="27">
        <v>2000000</v>
      </c>
      <c r="L13" s="27">
        <v>3000000</v>
      </c>
    </row>
    <row r="14" spans="1:13" x14ac:dyDescent="0.2">
      <c r="A14" s="7"/>
      <c r="B14" s="7" t="s">
        <v>121</v>
      </c>
      <c r="C14" s="7"/>
      <c r="D14" s="27">
        <v>169000000</v>
      </c>
      <c r="E14" s="27">
        <v>153000000</v>
      </c>
      <c r="F14" s="27">
        <v>144000000</v>
      </c>
      <c r="G14" s="27">
        <v>149000000</v>
      </c>
      <c r="H14" s="7"/>
      <c r="I14" s="28">
        <v>615000000</v>
      </c>
      <c r="J14" s="7"/>
      <c r="K14" s="27">
        <v>145000000</v>
      </c>
      <c r="L14" s="27">
        <v>149000000</v>
      </c>
    </row>
    <row r="15" spans="1:13" x14ac:dyDescent="0.2">
      <c r="A15" s="7"/>
      <c r="B15" s="7" t="s">
        <v>122</v>
      </c>
      <c r="C15" s="7"/>
      <c r="D15" s="27">
        <v>18000000</v>
      </c>
      <c r="E15" s="27">
        <v>36000000</v>
      </c>
      <c r="F15" s="27">
        <v>22000000</v>
      </c>
      <c r="G15" s="27">
        <v>25000000</v>
      </c>
      <c r="H15" s="7"/>
      <c r="I15" s="28">
        <v>101000000</v>
      </c>
      <c r="J15" s="7"/>
      <c r="K15" s="27">
        <v>20000000</v>
      </c>
      <c r="L15" s="27">
        <v>17000000</v>
      </c>
    </row>
    <row r="16" spans="1:13" x14ac:dyDescent="0.2">
      <c r="A16" s="7"/>
      <c r="B16" s="7" t="s">
        <v>123</v>
      </c>
      <c r="C16" s="7"/>
      <c r="D16" s="27">
        <v>61000000</v>
      </c>
      <c r="E16" s="27">
        <v>61000000</v>
      </c>
      <c r="F16" s="27">
        <v>60000000</v>
      </c>
      <c r="G16" s="27">
        <v>61000000</v>
      </c>
      <c r="H16" s="7"/>
      <c r="I16" s="28">
        <v>243000000</v>
      </c>
      <c r="J16" s="7"/>
      <c r="K16" s="27">
        <v>61000000</v>
      </c>
      <c r="L16" s="27">
        <v>60000000</v>
      </c>
    </row>
    <row r="17" spans="1:12" x14ac:dyDescent="0.2">
      <c r="A17" s="7"/>
      <c r="B17" s="7" t="s">
        <v>124</v>
      </c>
      <c r="C17" s="7"/>
      <c r="D17" s="27">
        <v>0</v>
      </c>
      <c r="E17" s="27">
        <v>0</v>
      </c>
      <c r="F17" s="27">
        <v>0</v>
      </c>
      <c r="G17" s="27">
        <v>0</v>
      </c>
      <c r="H17" s="7"/>
      <c r="I17" s="28">
        <v>0</v>
      </c>
      <c r="J17" s="7"/>
      <c r="K17" s="27">
        <v>0</v>
      </c>
      <c r="L17" s="27">
        <v>0</v>
      </c>
    </row>
    <row r="18" spans="1:12" x14ac:dyDescent="0.2">
      <c r="A18" s="7"/>
      <c r="B18" s="7" t="s">
        <v>125</v>
      </c>
      <c r="C18" s="7"/>
      <c r="D18" s="27">
        <v>36000000</v>
      </c>
      <c r="E18" s="27">
        <v>34000000</v>
      </c>
      <c r="F18" s="27">
        <v>35000000</v>
      </c>
      <c r="G18" s="27">
        <v>32000000</v>
      </c>
      <c r="H18" s="7"/>
      <c r="I18" s="28">
        <v>137000000</v>
      </c>
      <c r="J18" s="7"/>
      <c r="K18" s="27">
        <v>33000000</v>
      </c>
      <c r="L18" s="27">
        <v>37000000</v>
      </c>
    </row>
    <row r="19" spans="1:12" x14ac:dyDescent="0.2">
      <c r="A19" s="7"/>
      <c r="B19" s="7" t="s">
        <v>126</v>
      </c>
      <c r="C19" s="7"/>
      <c r="D19" s="27">
        <v>5000000</v>
      </c>
      <c r="E19" s="27">
        <v>1000000</v>
      </c>
      <c r="F19" s="27">
        <v>2000000</v>
      </c>
      <c r="G19" s="27">
        <v>4000000</v>
      </c>
      <c r="H19" s="7"/>
      <c r="I19" s="28">
        <v>12000000</v>
      </c>
      <c r="J19" s="7"/>
      <c r="K19" s="27">
        <v>0</v>
      </c>
      <c r="L19" s="27">
        <v>0</v>
      </c>
    </row>
    <row r="20" spans="1:12" x14ac:dyDescent="0.2">
      <c r="A20" s="7"/>
      <c r="B20" s="7" t="s">
        <v>127</v>
      </c>
      <c r="C20" s="7"/>
      <c r="D20" s="27">
        <v>0</v>
      </c>
      <c r="E20" s="27">
        <v>-25000000</v>
      </c>
      <c r="F20" s="27">
        <v>-16000000</v>
      </c>
      <c r="G20" s="27">
        <v>-1000000</v>
      </c>
      <c r="H20" s="7"/>
      <c r="I20" s="28">
        <v>-42000000</v>
      </c>
      <c r="J20" s="7"/>
      <c r="K20" s="27">
        <v>15000000</v>
      </c>
      <c r="L20" s="27">
        <v>-60000000</v>
      </c>
    </row>
    <row r="21" spans="1:12" x14ac:dyDescent="0.2">
      <c r="A21" s="7"/>
      <c r="B21" s="7" t="s">
        <v>128</v>
      </c>
      <c r="C21" s="7"/>
      <c r="D21" s="27">
        <v>-11000000</v>
      </c>
      <c r="E21" s="27">
        <v>-9000000</v>
      </c>
      <c r="F21" s="27">
        <v>6000000</v>
      </c>
      <c r="G21" s="27">
        <v>3000000</v>
      </c>
      <c r="H21" s="7"/>
      <c r="I21" s="28">
        <v>-11000000</v>
      </c>
      <c r="J21" s="7"/>
      <c r="K21" s="27">
        <v>31000000</v>
      </c>
      <c r="L21" s="27">
        <v>4000000</v>
      </c>
    </row>
    <row r="22" spans="1:12" x14ac:dyDescent="0.2">
      <c r="A22" s="9"/>
      <c r="B22" s="9" t="s">
        <v>129</v>
      </c>
      <c r="C22" s="7"/>
      <c r="D22" s="19">
        <v>-1000000</v>
      </c>
      <c r="E22" s="19">
        <v>0</v>
      </c>
      <c r="F22" s="19">
        <v>-9000000</v>
      </c>
      <c r="G22" s="19">
        <v>3000000</v>
      </c>
      <c r="H22" s="7"/>
      <c r="I22" s="20">
        <v>-7000000</v>
      </c>
      <c r="J22" s="7"/>
      <c r="K22" s="19">
        <v>-1000000</v>
      </c>
      <c r="L22" s="19">
        <v>-2000000</v>
      </c>
    </row>
    <row r="23" spans="1:12" ht="13.5" thickBot="1" x14ac:dyDescent="0.25">
      <c r="A23" s="164" t="s">
        <v>21</v>
      </c>
      <c r="B23" s="164"/>
      <c r="C23" s="7"/>
      <c r="D23" s="22">
        <f>SUM(D13:D22)</f>
        <v>281000000</v>
      </c>
      <c r="E23" s="22">
        <f>SUM(E13:E22)</f>
        <v>254000000</v>
      </c>
      <c r="F23" s="22">
        <f>SUM(F13:F22)</f>
        <v>248000000</v>
      </c>
      <c r="G23" s="22">
        <f>SUM(G13:G22)</f>
        <v>278000000</v>
      </c>
      <c r="H23" s="7"/>
      <c r="I23" s="23">
        <f>SUM(I13:I22)</f>
        <v>1061000000</v>
      </c>
      <c r="J23" s="7"/>
      <c r="K23" s="22">
        <f>SUM(K13:K22)</f>
        <v>306000000</v>
      </c>
      <c r="L23" s="22">
        <f>SUM(L13:L22)</f>
        <v>208000000</v>
      </c>
    </row>
    <row r="24" spans="1:12" ht="13.5" thickTop="1" x14ac:dyDescent="0.2">
      <c r="A24" s="24"/>
      <c r="B24" s="24"/>
      <c r="C24" s="7"/>
      <c r="D24" s="24"/>
      <c r="E24" s="24"/>
      <c r="F24" s="24"/>
      <c r="G24" s="24"/>
      <c r="H24" s="7"/>
      <c r="I24" s="25"/>
      <c r="J24" s="7"/>
      <c r="K24" s="24"/>
      <c r="L24" s="24"/>
    </row>
    <row r="25" spans="1:12" x14ac:dyDescent="0.2">
      <c r="A25" s="167" t="s">
        <v>130</v>
      </c>
      <c r="B25" s="167"/>
      <c r="C25" s="7"/>
      <c r="D25" s="27">
        <f>D10-D23</f>
        <v>-22000000</v>
      </c>
      <c r="E25" s="27">
        <f>E10-E23</f>
        <v>-11000000</v>
      </c>
      <c r="F25" s="27">
        <f>F10-F23</f>
        <v>13000000</v>
      </c>
      <c r="G25" s="27">
        <f>G10-G23</f>
        <v>4000000</v>
      </c>
      <c r="H25" s="7"/>
      <c r="I25" s="28">
        <f>I10-I23</f>
        <v>-16000000</v>
      </c>
      <c r="J25" s="7"/>
      <c r="K25" s="27">
        <f>K10-K23</f>
        <v>-54000000</v>
      </c>
      <c r="L25" s="27">
        <f>L10-L23</f>
        <v>54000000</v>
      </c>
    </row>
    <row r="26" spans="1:12" x14ac:dyDescent="0.2">
      <c r="A26" s="9"/>
      <c r="B26" s="9" t="s">
        <v>43</v>
      </c>
      <c r="C26" s="7"/>
      <c r="D26" s="19">
        <v>-12000000</v>
      </c>
      <c r="E26" s="19">
        <v>-7000000</v>
      </c>
      <c r="F26" s="19">
        <v>30000000</v>
      </c>
      <c r="G26" s="19">
        <v>-204000000</v>
      </c>
      <c r="H26" s="7"/>
      <c r="I26" s="20">
        <v>-193000000</v>
      </c>
      <c r="J26" s="7"/>
      <c r="K26" s="19">
        <v>-4000000</v>
      </c>
      <c r="L26" s="19">
        <v>43000000</v>
      </c>
    </row>
    <row r="27" spans="1:12" ht="13.5" thickBot="1" x14ac:dyDescent="0.25">
      <c r="A27" s="164" t="s">
        <v>131</v>
      </c>
      <c r="B27" s="164"/>
      <c r="C27" s="7"/>
      <c r="D27" s="22">
        <f>D25-D26</f>
        <v>-10000000</v>
      </c>
      <c r="E27" s="22">
        <f>E25-E26</f>
        <v>-4000000</v>
      </c>
      <c r="F27" s="22">
        <f>F25-F26</f>
        <v>-17000000</v>
      </c>
      <c r="G27" s="22">
        <f>G25-G26</f>
        <v>208000000</v>
      </c>
      <c r="H27" s="15"/>
      <c r="I27" s="23">
        <f>I25-I26</f>
        <v>177000000</v>
      </c>
      <c r="J27" s="15"/>
      <c r="K27" s="22">
        <f>K25-K26</f>
        <v>-50000000</v>
      </c>
      <c r="L27" s="22">
        <f>L25-L26</f>
        <v>11000000</v>
      </c>
    </row>
    <row r="28" spans="1:12" ht="13.5" thickTop="1" x14ac:dyDescent="0.2">
      <c r="A28" s="24"/>
      <c r="B28" s="24"/>
      <c r="C28" s="7"/>
      <c r="D28" s="24"/>
      <c r="E28" s="24"/>
      <c r="F28" s="24"/>
      <c r="G28" s="24"/>
      <c r="H28" s="7"/>
      <c r="I28" s="25"/>
      <c r="J28" s="7"/>
      <c r="K28" s="24"/>
      <c r="L28" s="24"/>
    </row>
    <row r="29" spans="1:12" x14ac:dyDescent="0.2">
      <c r="A29" s="7"/>
      <c r="B29" s="7" t="s">
        <v>132</v>
      </c>
      <c r="C29" s="7"/>
      <c r="D29" s="27">
        <v>4000000</v>
      </c>
      <c r="E29" s="27">
        <v>0</v>
      </c>
      <c r="F29" s="27">
        <v>0</v>
      </c>
      <c r="G29" s="27">
        <v>0</v>
      </c>
      <c r="H29" s="7"/>
      <c r="I29" s="28">
        <v>4000000</v>
      </c>
      <c r="J29" s="7"/>
      <c r="K29" s="27">
        <v>0</v>
      </c>
      <c r="L29" s="27">
        <v>0</v>
      </c>
    </row>
    <row r="30" spans="1:12" x14ac:dyDescent="0.2">
      <c r="A30" s="9"/>
      <c r="B30" s="9"/>
      <c r="C30" s="7"/>
      <c r="D30" s="9"/>
      <c r="E30" s="9"/>
      <c r="F30" s="9"/>
      <c r="G30" s="9"/>
      <c r="H30" s="7"/>
      <c r="I30" s="29"/>
      <c r="J30" s="7"/>
      <c r="K30" s="9"/>
      <c r="L30" s="9"/>
    </row>
    <row r="31" spans="1:12" ht="13.5" thickBot="1" x14ac:dyDescent="0.25">
      <c r="A31" s="164" t="s">
        <v>133</v>
      </c>
      <c r="B31" s="164"/>
      <c r="C31" s="7"/>
      <c r="D31" s="30">
        <f>D27+D29</f>
        <v>-6000000</v>
      </c>
      <c r="E31" s="30">
        <f>E27+E29</f>
        <v>-4000000</v>
      </c>
      <c r="F31" s="30">
        <f>F27+F29</f>
        <v>-17000000</v>
      </c>
      <c r="G31" s="30">
        <f>G27+G29</f>
        <v>208000000</v>
      </c>
      <c r="H31" s="15"/>
      <c r="I31" s="31">
        <f>I27+I29</f>
        <v>181000000</v>
      </c>
      <c r="J31" s="15"/>
      <c r="K31" s="30">
        <f>K27+K29</f>
        <v>-50000000</v>
      </c>
      <c r="L31" s="30">
        <f>L27+L29</f>
        <v>11000000</v>
      </c>
    </row>
    <row r="32" spans="1:12" ht="13.5" thickTop="1" x14ac:dyDescent="0.2">
      <c r="A32" s="24"/>
      <c r="B32" s="24"/>
      <c r="C32" s="7"/>
      <c r="D32" s="24"/>
      <c r="E32" s="24"/>
      <c r="F32" s="24"/>
      <c r="G32" s="24"/>
      <c r="H32" s="7"/>
      <c r="I32" s="25"/>
      <c r="J32" s="7"/>
      <c r="K32" s="24"/>
      <c r="L32" s="24"/>
    </row>
    <row r="33" spans="1:12" x14ac:dyDescent="0.2">
      <c r="A33" s="169" t="s">
        <v>22</v>
      </c>
      <c r="B33" s="169"/>
      <c r="C33" s="7"/>
      <c r="D33" s="7"/>
      <c r="E33" s="7"/>
      <c r="F33" s="7"/>
      <c r="G33" s="7"/>
      <c r="H33" s="7"/>
      <c r="I33" s="26"/>
      <c r="J33" s="7"/>
      <c r="K33" s="7"/>
      <c r="L33" s="7"/>
    </row>
    <row r="34" spans="1:12" x14ac:dyDescent="0.2">
      <c r="A34" s="168" t="s">
        <v>134</v>
      </c>
      <c r="B34" s="168"/>
      <c r="C34" s="7"/>
      <c r="D34" s="32">
        <v>-0.06</v>
      </c>
      <c r="E34" s="32">
        <v>-0.03</v>
      </c>
      <c r="F34" s="32">
        <v>-0.09</v>
      </c>
      <c r="G34" s="32">
        <v>0.98</v>
      </c>
      <c r="H34" s="7"/>
      <c r="I34" s="33">
        <v>0.81</v>
      </c>
      <c r="J34" s="7"/>
      <c r="K34" s="32">
        <v>-0.26</v>
      </c>
      <c r="L34" s="32">
        <v>0.04</v>
      </c>
    </row>
    <row r="35" spans="1:12" x14ac:dyDescent="0.2">
      <c r="A35" s="170" t="s">
        <v>135</v>
      </c>
      <c r="B35" s="170"/>
      <c r="C35" s="7"/>
      <c r="D35" s="34">
        <v>0.02</v>
      </c>
      <c r="E35" s="34">
        <v>0</v>
      </c>
      <c r="F35" s="34">
        <v>0</v>
      </c>
      <c r="G35" s="34">
        <v>0</v>
      </c>
      <c r="H35" s="7"/>
      <c r="I35" s="35">
        <v>0.02</v>
      </c>
      <c r="J35" s="7"/>
      <c r="K35" s="34">
        <v>0</v>
      </c>
      <c r="L35" s="34">
        <v>0</v>
      </c>
    </row>
    <row r="36" spans="1:12" ht="13.5" thickBot="1" x14ac:dyDescent="0.25">
      <c r="A36" s="164" t="s">
        <v>23</v>
      </c>
      <c r="B36" s="164"/>
      <c r="C36" s="7"/>
      <c r="D36" s="36">
        <f>SUM(D34:D35)</f>
        <v>-3.9999999999999994E-2</v>
      </c>
      <c r="E36" s="36">
        <f>SUM(E34:E35)</f>
        <v>-0.03</v>
      </c>
      <c r="F36" s="36">
        <f>SUM(F34:F35)</f>
        <v>-0.09</v>
      </c>
      <c r="G36" s="36">
        <f>SUM(G34:G35)</f>
        <v>0.98</v>
      </c>
      <c r="H36" s="7"/>
      <c r="I36" s="37">
        <f>SUM(I34:I35)</f>
        <v>0.83000000000000007</v>
      </c>
      <c r="J36" s="7"/>
      <c r="K36" s="36">
        <f>SUM(K34:K35)</f>
        <v>-0.26</v>
      </c>
      <c r="L36" s="36">
        <f>SUM(L34:L35)</f>
        <v>0.04</v>
      </c>
    </row>
    <row r="37" spans="1:12" ht="13.5" thickTop="1" x14ac:dyDescent="0.2">
      <c r="A37" s="24"/>
      <c r="B37" s="24"/>
      <c r="C37" s="7"/>
      <c r="D37" s="24"/>
      <c r="E37" s="24"/>
      <c r="F37" s="24"/>
      <c r="G37" s="24"/>
      <c r="H37" s="7"/>
      <c r="I37" s="25"/>
      <c r="J37" s="7"/>
      <c r="K37" s="24"/>
      <c r="L37" s="24"/>
    </row>
    <row r="38" spans="1:12" x14ac:dyDescent="0.2">
      <c r="A38" s="168" t="s">
        <v>24</v>
      </c>
      <c r="B38" s="168"/>
      <c r="C38" s="7"/>
      <c r="D38" s="38">
        <v>203400000</v>
      </c>
      <c r="E38" s="38">
        <v>203673000</v>
      </c>
      <c r="F38" s="38">
        <v>204356000</v>
      </c>
      <c r="G38" s="38">
        <v>212873000</v>
      </c>
      <c r="H38" s="7"/>
      <c r="I38" s="39">
        <v>206693000</v>
      </c>
      <c r="J38" s="7"/>
      <c r="K38" s="38">
        <v>205093000</v>
      </c>
      <c r="L38" s="38">
        <v>208889000</v>
      </c>
    </row>
    <row r="39" spans="1:12" x14ac:dyDescent="0.2">
      <c r="A39" s="7"/>
      <c r="B39" s="7"/>
      <c r="C39" s="7"/>
      <c r="D39" s="7"/>
      <c r="E39" s="7"/>
      <c r="F39" s="7"/>
      <c r="G39" s="7"/>
      <c r="H39" s="7"/>
      <c r="I39" s="7"/>
      <c r="J39" s="7"/>
      <c r="K39" s="7"/>
      <c r="L39" s="7"/>
    </row>
    <row r="40" spans="1:12" ht="30" customHeight="1" x14ac:dyDescent="0.2">
      <c r="A40" s="168" t="s">
        <v>216</v>
      </c>
      <c r="B40" s="168"/>
      <c r="C40" s="168"/>
      <c r="D40" s="168"/>
      <c r="E40" s="168"/>
      <c r="F40" s="168"/>
      <c r="G40" s="168"/>
      <c r="H40" s="168"/>
      <c r="I40" s="168"/>
      <c r="J40" s="168"/>
      <c r="K40" s="168"/>
      <c r="L40" s="168"/>
    </row>
    <row r="41" spans="1:12" x14ac:dyDescent="0.2">
      <c r="A41" s="168"/>
      <c r="B41" s="168"/>
      <c r="C41" s="7"/>
      <c r="D41" s="7"/>
      <c r="E41" s="7"/>
      <c r="F41" s="7"/>
      <c r="G41" s="7"/>
      <c r="H41" s="7"/>
      <c r="I41" s="7"/>
      <c r="J41" s="7"/>
      <c r="K41" s="7"/>
      <c r="L41" s="7"/>
    </row>
    <row r="42" spans="1:12" hidden="1" x14ac:dyDescent="0.2">
      <c r="A42" s="7"/>
      <c r="B42" s="7"/>
      <c r="C42" s="7"/>
      <c r="D42" s="7"/>
      <c r="E42" s="7"/>
      <c r="F42" s="7"/>
      <c r="G42" s="7"/>
      <c r="H42" s="7"/>
      <c r="I42" s="7"/>
      <c r="J42" s="7"/>
      <c r="K42" s="7"/>
      <c r="L42" s="7"/>
    </row>
    <row r="43" spans="1:12" hidden="1" x14ac:dyDescent="0.2">
      <c r="A43" s="7"/>
      <c r="B43" s="7"/>
      <c r="C43" s="7"/>
      <c r="D43" s="7"/>
      <c r="E43" s="7"/>
      <c r="F43" s="7"/>
      <c r="G43" s="7"/>
      <c r="H43" s="7"/>
      <c r="I43" s="7"/>
      <c r="J43" s="7"/>
      <c r="K43" s="7"/>
      <c r="L43" s="7"/>
    </row>
    <row r="44" spans="1:12" hidden="1" x14ac:dyDescent="0.2">
      <c r="A44" s="7"/>
      <c r="B44" s="7"/>
      <c r="C44" s="7"/>
      <c r="D44" s="7"/>
      <c r="E44" s="7"/>
      <c r="F44" s="7"/>
      <c r="G44" s="7"/>
      <c r="H44" s="7"/>
      <c r="I44" s="7"/>
      <c r="J44" s="7"/>
      <c r="K44" s="7"/>
      <c r="L44" s="7"/>
    </row>
    <row r="45" spans="1:12" hidden="1" x14ac:dyDescent="0.2">
      <c r="A45" s="7"/>
      <c r="B45" s="7"/>
      <c r="C45" s="7"/>
      <c r="D45" s="7"/>
      <c r="E45" s="7"/>
      <c r="F45" s="7"/>
      <c r="G45" s="7"/>
      <c r="H45" s="7"/>
      <c r="I45" s="7"/>
      <c r="J45" s="7"/>
      <c r="K45" s="7"/>
      <c r="L45" s="7"/>
    </row>
    <row r="46" spans="1:12" hidden="1" x14ac:dyDescent="0.2">
      <c r="A46" s="7"/>
      <c r="B46" s="7"/>
      <c r="C46" s="7"/>
      <c r="D46" s="7"/>
      <c r="E46" s="7"/>
      <c r="F46" s="7"/>
      <c r="G46" s="7"/>
      <c r="H46" s="7"/>
      <c r="I46" s="7"/>
      <c r="J46" s="7"/>
      <c r="K46" s="7"/>
      <c r="L46" s="7"/>
    </row>
    <row r="47" spans="1:12" hidden="1" x14ac:dyDescent="0.2">
      <c r="A47" s="7"/>
      <c r="B47" s="7"/>
      <c r="C47" s="7"/>
      <c r="D47" s="7"/>
      <c r="E47" s="7"/>
      <c r="F47" s="7"/>
      <c r="G47" s="7"/>
      <c r="H47" s="7"/>
      <c r="I47" s="7"/>
      <c r="J47" s="7"/>
      <c r="K47" s="7"/>
      <c r="L47" s="7"/>
    </row>
    <row r="48" spans="1:12" hidden="1" x14ac:dyDescent="0.2">
      <c r="A48" s="7"/>
      <c r="B48" s="7"/>
      <c r="C48" s="7"/>
      <c r="D48" s="7"/>
      <c r="E48" s="7"/>
      <c r="F48" s="7"/>
      <c r="G48" s="7"/>
      <c r="H48" s="7"/>
      <c r="I48" s="7"/>
      <c r="J48" s="7"/>
      <c r="K48" s="7"/>
      <c r="L48" s="7"/>
    </row>
    <row r="49" spans="1:12" hidden="1" x14ac:dyDescent="0.2">
      <c r="A49" s="7"/>
      <c r="B49" s="7"/>
      <c r="C49" s="7"/>
      <c r="D49" s="7"/>
      <c r="E49" s="7"/>
      <c r="F49" s="7"/>
      <c r="G49" s="7"/>
      <c r="H49" s="7"/>
      <c r="I49" s="7"/>
      <c r="J49" s="7"/>
      <c r="K49" s="7"/>
      <c r="L49" s="7"/>
    </row>
    <row r="50" spans="1:12" hidden="1" x14ac:dyDescent="0.2">
      <c r="A50" s="7"/>
      <c r="B50" s="7"/>
      <c r="C50" s="7"/>
      <c r="D50" s="7"/>
      <c r="E50" s="7"/>
      <c r="F50" s="7"/>
      <c r="G50" s="7"/>
      <c r="H50" s="7"/>
      <c r="I50" s="7"/>
      <c r="J50" s="7"/>
      <c r="K50" s="7"/>
      <c r="L50" s="7"/>
    </row>
    <row r="51" spans="1:12" hidden="1" x14ac:dyDescent="0.2">
      <c r="A51" s="7"/>
      <c r="B51" s="7"/>
      <c r="C51" s="7"/>
      <c r="D51" s="7"/>
      <c r="E51" s="7"/>
      <c r="F51" s="7"/>
      <c r="G51" s="7"/>
      <c r="H51" s="7"/>
      <c r="I51" s="7"/>
      <c r="J51" s="7"/>
      <c r="K51" s="7"/>
      <c r="L51" s="7"/>
    </row>
    <row r="52" spans="1:12" hidden="1" x14ac:dyDescent="0.2">
      <c r="A52" s="7"/>
      <c r="B52" s="7"/>
      <c r="C52" s="7"/>
      <c r="D52" s="7"/>
      <c r="E52" s="7"/>
      <c r="F52" s="7"/>
      <c r="G52" s="7"/>
      <c r="H52" s="7"/>
      <c r="I52" s="7"/>
      <c r="J52" s="7"/>
      <c r="K52" s="7"/>
      <c r="L52" s="7"/>
    </row>
    <row r="53" spans="1:12" hidden="1" x14ac:dyDescent="0.2">
      <c r="A53" s="7"/>
      <c r="B53" s="7"/>
      <c r="C53" s="7"/>
      <c r="D53" s="7"/>
      <c r="E53" s="7"/>
      <c r="F53" s="7"/>
      <c r="G53" s="7"/>
      <c r="H53" s="7"/>
      <c r="I53" s="7"/>
      <c r="J53" s="7"/>
      <c r="K53" s="7"/>
      <c r="L53" s="7"/>
    </row>
    <row r="54" spans="1:12" hidden="1" x14ac:dyDescent="0.2">
      <c r="A54" s="7"/>
      <c r="B54" s="7"/>
      <c r="C54" s="7"/>
      <c r="D54" s="7"/>
      <c r="E54" s="7"/>
      <c r="F54" s="7"/>
      <c r="G54" s="7"/>
      <c r="H54" s="7"/>
      <c r="I54" s="7"/>
      <c r="J54" s="7"/>
      <c r="K54" s="7"/>
      <c r="L54" s="7"/>
    </row>
    <row r="55" spans="1:12" hidden="1" x14ac:dyDescent="0.2">
      <c r="A55" s="7"/>
      <c r="B55" s="7"/>
      <c r="C55" s="7"/>
      <c r="D55" s="7"/>
      <c r="E55" s="7"/>
      <c r="F55" s="7"/>
      <c r="G55" s="7"/>
      <c r="H55" s="7"/>
      <c r="I55" s="7"/>
      <c r="J55" s="7"/>
      <c r="K55" s="7"/>
      <c r="L55" s="7"/>
    </row>
  </sheetData>
  <mergeCells count="14">
    <mergeCell ref="A40:L40"/>
    <mergeCell ref="A41:B41"/>
    <mergeCell ref="A31:B31"/>
    <mergeCell ref="A33:B33"/>
    <mergeCell ref="A34:B34"/>
    <mergeCell ref="A35:B35"/>
    <mergeCell ref="A36:B36"/>
    <mergeCell ref="A38:B38"/>
    <mergeCell ref="A27:B27"/>
    <mergeCell ref="A5:B5"/>
    <mergeCell ref="A6:B6"/>
    <mergeCell ref="A12:B12"/>
    <mergeCell ref="A23:B23"/>
    <mergeCell ref="A25:B25"/>
  </mergeCells>
  <hyperlinks>
    <hyperlink ref="M2" location="Index!A1" display="Back" xr:uid="{F1F88D01-9368-45A0-9DF5-F0A944B2D130}"/>
  </hyperlinks>
  <pageMargins left="0.75" right="0.75" top="1" bottom="1" header="0.5" footer="0.5"/>
  <pageSetup scale="7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AE1FB-DE84-43E8-BDFB-0E67CCBB536D}">
  <sheetPr>
    <tabColor rgb="FF0070C0"/>
    <pageSetUpPr fitToPage="1"/>
  </sheetPr>
  <dimension ref="A1:W91"/>
  <sheetViews>
    <sheetView showGridLines="0" zoomScale="75" zoomScaleNormal="75" workbookViewId="0">
      <pane xSplit="1" ySplit="8" topLeftCell="B10" activePane="bottomRight" state="frozen"/>
      <selection pane="topRight"/>
      <selection pane="bottomLeft"/>
      <selection pane="bottomRight"/>
    </sheetView>
  </sheetViews>
  <sheetFormatPr defaultColWidth="0" defaultRowHeight="12.75" zeroHeight="1" x14ac:dyDescent="0.2"/>
  <cols>
    <col min="1" max="1" width="64.42578125" style="1" customWidth="1"/>
    <col min="2" max="2" width="0.85546875" style="1" customWidth="1"/>
    <col min="3" max="6" width="12.85546875" style="1" customWidth="1"/>
    <col min="7" max="7" width="0.85546875" style="1" customWidth="1"/>
    <col min="8" max="8" width="12.85546875" style="1" customWidth="1"/>
    <col min="9" max="9" width="0.85546875" style="1" customWidth="1"/>
    <col min="10" max="11" width="12.85546875" style="1" customWidth="1"/>
    <col min="12" max="12" width="10.7109375" style="1" customWidth="1"/>
    <col min="13" max="15" width="13.7109375" style="1" hidden="1" customWidth="1"/>
    <col min="16" max="23" width="0" style="1" hidden="1" customWidth="1"/>
    <col min="24" max="16384" width="13.7109375" style="1" hidden="1"/>
  </cols>
  <sheetData>
    <row r="1" spans="1:23" x14ac:dyDescent="0.2">
      <c r="A1" s="7"/>
      <c r="B1" s="7"/>
      <c r="C1" s="7"/>
      <c r="D1" s="7"/>
      <c r="E1" s="7"/>
      <c r="F1" s="7"/>
      <c r="G1" s="7"/>
      <c r="H1" s="7"/>
      <c r="I1" s="7"/>
      <c r="J1" s="7"/>
      <c r="K1" s="7"/>
      <c r="L1" s="7"/>
      <c r="M1" s="7"/>
      <c r="N1" s="7"/>
      <c r="O1" s="7"/>
      <c r="P1" s="7"/>
      <c r="Q1" s="7"/>
      <c r="R1" s="7"/>
      <c r="S1" s="7"/>
      <c r="T1" s="7"/>
      <c r="U1" s="7"/>
      <c r="V1" s="7"/>
      <c r="W1" s="7"/>
    </row>
    <row r="2" spans="1:23" x14ac:dyDescent="0.2">
      <c r="A2" s="7"/>
      <c r="B2" s="7"/>
      <c r="C2" s="7"/>
      <c r="D2" s="7"/>
      <c r="E2" s="7"/>
      <c r="F2" s="7"/>
      <c r="G2" s="7"/>
      <c r="H2" s="7"/>
      <c r="I2" s="7"/>
      <c r="J2" s="7"/>
      <c r="K2" s="7"/>
      <c r="L2" s="144" t="s">
        <v>17</v>
      </c>
      <c r="M2" s="7"/>
      <c r="N2" s="7"/>
      <c r="O2" s="7"/>
      <c r="P2" s="7"/>
      <c r="Q2" s="7"/>
      <c r="R2" s="7"/>
      <c r="S2" s="7"/>
      <c r="T2" s="7"/>
      <c r="U2" s="7"/>
      <c r="V2" s="7"/>
      <c r="W2" s="7"/>
    </row>
    <row r="3" spans="1:23" x14ac:dyDescent="0.2">
      <c r="A3" s="7"/>
      <c r="B3" s="7"/>
      <c r="C3" s="7"/>
      <c r="D3" s="7"/>
      <c r="E3" s="7"/>
      <c r="F3" s="7"/>
      <c r="G3" s="7"/>
      <c r="H3" s="7"/>
      <c r="I3" s="7"/>
      <c r="J3" s="7"/>
      <c r="K3" s="7"/>
      <c r="L3" s="7"/>
      <c r="M3" s="7"/>
      <c r="N3" s="7"/>
      <c r="O3" s="7"/>
      <c r="P3" s="7"/>
      <c r="Q3" s="7"/>
      <c r="R3" s="7"/>
      <c r="S3" s="7"/>
      <c r="T3" s="7"/>
      <c r="U3" s="7"/>
      <c r="V3" s="7"/>
      <c r="W3" s="7"/>
    </row>
    <row r="4" spans="1:23" x14ac:dyDescent="0.2">
      <c r="A4" s="7"/>
      <c r="B4" s="7"/>
      <c r="C4" s="7"/>
      <c r="D4" s="7"/>
      <c r="E4" s="7"/>
      <c r="F4" s="7"/>
      <c r="G4" s="7"/>
      <c r="H4" s="7"/>
      <c r="I4" s="7"/>
      <c r="J4" s="7"/>
      <c r="K4" s="7"/>
      <c r="L4" s="7"/>
      <c r="M4" s="7"/>
      <c r="N4" s="7"/>
      <c r="O4" s="7"/>
      <c r="P4" s="7"/>
      <c r="Q4" s="7"/>
      <c r="R4" s="7"/>
      <c r="S4" s="7"/>
      <c r="T4" s="7"/>
      <c r="U4" s="7"/>
      <c r="V4" s="7"/>
      <c r="W4" s="7"/>
    </row>
    <row r="5" spans="1:23" x14ac:dyDescent="0.2">
      <c r="A5" s="7"/>
      <c r="B5" s="7"/>
      <c r="C5" s="7"/>
      <c r="D5" s="7"/>
      <c r="E5" s="7"/>
      <c r="F5" s="7"/>
      <c r="G5" s="7"/>
      <c r="H5" s="7"/>
      <c r="I5" s="7"/>
      <c r="J5" s="7"/>
      <c r="K5" s="7"/>
      <c r="L5" s="7"/>
      <c r="M5" s="7"/>
      <c r="N5" s="7"/>
      <c r="O5" s="7"/>
      <c r="P5" s="7"/>
      <c r="Q5" s="7"/>
      <c r="R5" s="7"/>
      <c r="S5" s="7"/>
      <c r="T5" s="7"/>
      <c r="U5" s="7"/>
      <c r="V5" s="7"/>
      <c r="W5" s="7"/>
    </row>
    <row r="6" spans="1:23" ht="30" customHeight="1" x14ac:dyDescent="0.2">
      <c r="A6" s="153" t="s">
        <v>25</v>
      </c>
      <c r="B6" s="15"/>
      <c r="C6" s="15"/>
      <c r="D6" s="15"/>
      <c r="E6" s="15"/>
      <c r="F6" s="7"/>
      <c r="G6" s="7"/>
      <c r="H6" s="7"/>
      <c r="I6" s="7"/>
      <c r="J6" s="7"/>
      <c r="K6" s="7"/>
      <c r="L6" s="7"/>
      <c r="M6" s="7"/>
      <c r="N6" s="7"/>
      <c r="O6" s="7"/>
      <c r="P6" s="7"/>
      <c r="Q6" s="7"/>
      <c r="R6" s="7"/>
      <c r="S6" s="7"/>
      <c r="T6" s="7"/>
      <c r="U6" s="7"/>
      <c r="V6" s="7"/>
      <c r="W6" s="7"/>
    </row>
    <row r="7" spans="1:23" x14ac:dyDescent="0.2">
      <c r="A7" s="15" t="s">
        <v>26</v>
      </c>
      <c r="B7" s="15"/>
      <c r="C7" s="15"/>
      <c r="D7" s="15"/>
      <c r="E7" s="15"/>
      <c r="F7" s="7"/>
      <c r="G7" s="7"/>
      <c r="H7" s="7"/>
      <c r="I7" s="7"/>
      <c r="J7" s="7"/>
      <c r="K7" s="7"/>
      <c r="L7" s="7"/>
      <c r="M7" s="7"/>
      <c r="N7" s="7"/>
      <c r="O7" s="7"/>
      <c r="P7" s="7"/>
      <c r="Q7" s="7"/>
      <c r="R7" s="7"/>
      <c r="S7" s="7"/>
      <c r="T7" s="7"/>
      <c r="U7" s="7"/>
      <c r="V7" s="7"/>
      <c r="W7" s="7"/>
    </row>
    <row r="8" spans="1:23" x14ac:dyDescent="0.2">
      <c r="A8" s="9"/>
      <c r="B8" s="9"/>
      <c r="C8" s="10" t="str">
        <f>'Investor Metrics File'!$B$3</f>
        <v>Q1 2017</v>
      </c>
      <c r="D8" s="10" t="str">
        <f>'Investor Metrics File'!$B$4</f>
        <v>Q2 2017</v>
      </c>
      <c r="E8" s="10" t="str">
        <f>'Investor Metrics File'!$B$5</f>
        <v>Q3 2017</v>
      </c>
      <c r="F8" s="10" t="str">
        <f>'Investor Metrics File'!$B$6</f>
        <v>Q4 2017</v>
      </c>
      <c r="G8" s="11"/>
      <c r="H8" s="12" t="str">
        <f>'Investor Metrics File'!$B$7</f>
        <v>FY 2017</v>
      </c>
      <c r="I8" s="11"/>
      <c r="J8" s="10" t="str">
        <f>'Investor Metrics File'!$E$3</f>
        <v>Q1 2018</v>
      </c>
      <c r="K8" s="10" t="str">
        <f>'Investor Metrics File'!$E$4</f>
        <v>Q2 2018</v>
      </c>
      <c r="L8" s="7"/>
      <c r="M8" s="7"/>
      <c r="N8" s="7"/>
      <c r="O8" s="7"/>
      <c r="P8" s="7"/>
      <c r="Q8" s="7"/>
      <c r="R8" s="7"/>
      <c r="S8" s="7"/>
      <c r="T8" s="7"/>
      <c r="U8" s="7"/>
      <c r="V8" s="7"/>
      <c r="W8" s="7"/>
    </row>
    <row r="9" spans="1:23" x14ac:dyDescent="0.2">
      <c r="A9" s="13"/>
      <c r="B9" s="13"/>
      <c r="C9" s="13"/>
      <c r="D9" s="13"/>
      <c r="E9" s="13"/>
      <c r="F9" s="13"/>
      <c r="G9" s="7"/>
      <c r="H9" s="14"/>
      <c r="I9" s="7"/>
      <c r="J9" s="13"/>
      <c r="K9" s="13"/>
      <c r="L9" s="7"/>
      <c r="M9" s="7"/>
      <c r="N9" s="7"/>
      <c r="O9" s="7"/>
      <c r="P9" s="7"/>
      <c r="Q9" s="7"/>
      <c r="R9" s="7"/>
      <c r="S9" s="7"/>
      <c r="T9" s="7"/>
      <c r="U9" s="7"/>
      <c r="V9" s="7"/>
      <c r="W9" s="7"/>
    </row>
    <row r="10" spans="1:23" ht="13.5" thickBot="1" x14ac:dyDescent="0.25">
      <c r="A10" s="40" t="s">
        <v>27</v>
      </c>
      <c r="B10" s="41"/>
      <c r="C10" s="42">
        <v>1553000000</v>
      </c>
      <c r="D10" s="42">
        <v>1496000000</v>
      </c>
      <c r="E10" s="42">
        <v>1480000000</v>
      </c>
      <c r="F10" s="42">
        <v>1493000000</v>
      </c>
      <c r="G10" s="7"/>
      <c r="H10" s="43">
        <v>6022000000</v>
      </c>
      <c r="I10" s="7"/>
      <c r="J10" s="42">
        <v>1420000000</v>
      </c>
      <c r="K10" s="42">
        <v>1387000000</v>
      </c>
      <c r="L10" s="7"/>
      <c r="M10" s="7"/>
      <c r="N10" s="7"/>
      <c r="O10" s="7"/>
      <c r="P10" s="7"/>
      <c r="Q10" s="7"/>
      <c r="R10" s="7"/>
      <c r="S10" s="7"/>
      <c r="T10" s="7"/>
      <c r="U10" s="7"/>
      <c r="V10" s="7"/>
      <c r="W10" s="7"/>
    </row>
    <row r="11" spans="1:23" ht="13.5" thickTop="1" x14ac:dyDescent="0.2">
      <c r="A11" s="24"/>
      <c r="B11" s="24"/>
      <c r="C11" s="24"/>
      <c r="D11" s="24"/>
      <c r="E11" s="24"/>
      <c r="F11" s="24"/>
      <c r="G11" s="7"/>
      <c r="H11" s="25"/>
      <c r="I11" s="7"/>
      <c r="J11" s="24"/>
      <c r="K11" s="24"/>
      <c r="L11" s="7"/>
      <c r="M11" s="7"/>
      <c r="N11" s="7"/>
      <c r="O11" s="7"/>
      <c r="P11" s="7"/>
      <c r="Q11" s="7"/>
      <c r="R11" s="7"/>
      <c r="S11" s="7"/>
      <c r="T11" s="7"/>
      <c r="U11" s="7"/>
      <c r="V11" s="7"/>
      <c r="W11" s="7"/>
    </row>
    <row r="12" spans="1:23" x14ac:dyDescent="0.2">
      <c r="A12" s="15" t="s">
        <v>28</v>
      </c>
      <c r="B12" s="7"/>
      <c r="C12" s="16">
        <f>SUMIF(GAAP!$D$6:$M$6,C$8,GAAP!$D$10:$M$10)</f>
        <v>259000000</v>
      </c>
      <c r="D12" s="16">
        <f>SUMIF(GAAP!$D$6:$M$6,D$8,GAAP!$D$10:$M$10)</f>
        <v>243000000</v>
      </c>
      <c r="E12" s="16">
        <f>SUMIF(GAAP!$D$6:$M$6,E$8,GAAP!$D$10:$M$10)</f>
        <v>261000000</v>
      </c>
      <c r="F12" s="16">
        <f>SUMIF(GAAP!$D$6:$M$6,F$8,GAAP!$D$10:$M$10)</f>
        <v>282000000</v>
      </c>
      <c r="G12" s="7"/>
      <c r="H12" s="17">
        <f>SUMIF(GAAP!$D$6:$M$6,H$8,GAAP!$D$10:$M$10)</f>
        <v>1045000000</v>
      </c>
      <c r="I12" s="7"/>
      <c r="J12" s="16">
        <f>SUMIF(GAAP!$D$6:$M$6,J$8,GAAP!$D$10:$M$10)</f>
        <v>252000000</v>
      </c>
      <c r="K12" s="16">
        <f>SUMIF(GAAP!$D$6:$M$6,K$8,GAAP!$D$10:$M$10)</f>
        <v>262000000</v>
      </c>
      <c r="L12" s="7"/>
      <c r="M12" s="7"/>
      <c r="N12" s="7"/>
      <c r="O12" s="7"/>
      <c r="P12" s="7"/>
      <c r="Q12" s="7"/>
      <c r="R12" s="7"/>
      <c r="S12" s="7"/>
      <c r="T12" s="7"/>
      <c r="U12" s="7"/>
      <c r="V12" s="7"/>
      <c r="W12" s="7"/>
    </row>
    <row r="13" spans="1:23" x14ac:dyDescent="0.2">
      <c r="A13" s="44" t="s">
        <v>29</v>
      </c>
      <c r="B13" s="7"/>
      <c r="C13" s="27">
        <v>8000000</v>
      </c>
      <c r="D13" s="27">
        <v>1000000</v>
      </c>
      <c r="E13" s="27">
        <v>1000000</v>
      </c>
      <c r="F13" s="27">
        <v>-1000000</v>
      </c>
      <c r="G13" s="7"/>
      <c r="H13" s="28">
        <v>9000000</v>
      </c>
      <c r="I13" s="7"/>
      <c r="J13" s="27">
        <v>0</v>
      </c>
      <c r="K13" s="27">
        <v>-1000000</v>
      </c>
      <c r="L13" s="7"/>
      <c r="M13" s="7"/>
      <c r="N13" s="7"/>
      <c r="O13" s="7"/>
      <c r="P13" s="7"/>
      <c r="Q13" s="7"/>
      <c r="R13" s="7"/>
      <c r="S13" s="7"/>
      <c r="T13" s="7"/>
      <c r="U13" s="7"/>
      <c r="V13" s="7"/>
      <c r="W13" s="7"/>
    </row>
    <row r="14" spans="1:23" x14ac:dyDescent="0.2">
      <c r="A14" s="45" t="s">
        <v>30</v>
      </c>
      <c r="B14" s="9"/>
      <c r="C14" s="19">
        <v>-5000000</v>
      </c>
      <c r="D14" s="19">
        <v>0</v>
      </c>
      <c r="E14" s="19">
        <v>-3000000</v>
      </c>
      <c r="F14" s="19">
        <v>0</v>
      </c>
      <c r="G14" s="7"/>
      <c r="H14" s="20">
        <v>-8000000</v>
      </c>
      <c r="I14" s="7"/>
      <c r="J14" s="19">
        <v>0</v>
      </c>
      <c r="K14" s="19">
        <v>0</v>
      </c>
      <c r="L14" s="7"/>
      <c r="M14" s="7"/>
      <c r="N14" s="7"/>
      <c r="O14" s="7"/>
      <c r="P14" s="7"/>
      <c r="Q14" s="7"/>
      <c r="R14" s="7"/>
      <c r="S14" s="7"/>
      <c r="T14" s="7"/>
      <c r="U14" s="7"/>
      <c r="V14" s="7"/>
      <c r="W14" s="7"/>
    </row>
    <row r="15" spans="1:23" ht="13.5" thickBot="1" x14ac:dyDescent="0.25">
      <c r="A15" s="21" t="s">
        <v>31</v>
      </c>
      <c r="B15" s="46"/>
      <c r="C15" s="47">
        <f>SUM(C12:C14)</f>
        <v>262000000</v>
      </c>
      <c r="D15" s="47">
        <f>SUM(D12:D14)</f>
        <v>244000000</v>
      </c>
      <c r="E15" s="47">
        <f>SUM(E12:E14)</f>
        <v>259000000</v>
      </c>
      <c r="F15" s="47">
        <f>SUM(F12:F14)</f>
        <v>281000000</v>
      </c>
      <c r="G15" s="7"/>
      <c r="H15" s="23">
        <f>SUM(H12:H14)</f>
        <v>1046000000</v>
      </c>
      <c r="I15" s="7"/>
      <c r="J15" s="47">
        <f>SUM(J12:J14)</f>
        <v>252000000</v>
      </c>
      <c r="K15" s="47">
        <f>SUM(K12:K14)</f>
        <v>261000000</v>
      </c>
      <c r="L15" s="7"/>
      <c r="M15" s="7"/>
      <c r="N15" s="7"/>
      <c r="O15" s="7"/>
      <c r="P15" s="7"/>
      <c r="Q15" s="7"/>
      <c r="R15" s="7"/>
      <c r="S15" s="7"/>
      <c r="T15" s="7"/>
      <c r="U15" s="7"/>
      <c r="V15" s="7"/>
      <c r="W15" s="7"/>
    </row>
    <row r="16" spans="1:23" ht="13.5" thickTop="1" x14ac:dyDescent="0.2">
      <c r="A16" s="24"/>
      <c r="B16" s="24"/>
      <c r="C16" s="48">
        <f>C15/C10</f>
        <v>0.16870573084352866</v>
      </c>
      <c r="D16" s="48">
        <f>D15/D10</f>
        <v>0.16310160427807488</v>
      </c>
      <c r="E16" s="48">
        <f>E15/E10</f>
        <v>0.17499999999999999</v>
      </c>
      <c r="F16" s="48">
        <f>F15/F10</f>
        <v>0.18821165438713999</v>
      </c>
      <c r="G16" s="7"/>
      <c r="H16" s="49">
        <f>H15/H10</f>
        <v>0.17369644636333445</v>
      </c>
      <c r="I16" s="7"/>
      <c r="J16" s="48">
        <f>J15/J10</f>
        <v>0.17746478873239438</v>
      </c>
      <c r="K16" s="48">
        <f>K15/K10</f>
        <v>0.18817591925018023</v>
      </c>
      <c r="L16" s="7"/>
      <c r="M16" s="7"/>
      <c r="N16" s="7"/>
      <c r="O16" s="7"/>
      <c r="P16" s="7"/>
      <c r="Q16" s="7"/>
      <c r="R16" s="7"/>
      <c r="S16" s="7"/>
      <c r="T16" s="7"/>
      <c r="U16" s="7"/>
      <c r="V16" s="7"/>
      <c r="W16" s="7"/>
    </row>
    <row r="17" spans="1:23" x14ac:dyDescent="0.2">
      <c r="A17" s="7"/>
      <c r="B17" s="7"/>
      <c r="C17" s="7"/>
      <c r="D17" s="7"/>
      <c r="E17" s="7"/>
      <c r="F17" s="7"/>
      <c r="G17" s="7"/>
      <c r="H17" s="26"/>
      <c r="I17" s="7"/>
      <c r="J17" s="7"/>
      <c r="K17" s="7"/>
      <c r="L17" s="7"/>
      <c r="M17" s="7"/>
      <c r="N17" s="7"/>
      <c r="O17" s="7"/>
      <c r="P17" s="7"/>
      <c r="Q17" s="7"/>
      <c r="R17" s="7"/>
      <c r="S17" s="7"/>
      <c r="T17" s="7"/>
      <c r="U17" s="7"/>
      <c r="V17" s="7"/>
      <c r="W17" s="7"/>
    </row>
    <row r="18" spans="1:23" x14ac:dyDescent="0.2">
      <c r="A18" s="15" t="str">
        <f>GAAP!A27</f>
        <v>Income (Loss) From Continuing Operations</v>
      </c>
      <c r="B18" s="7"/>
      <c r="C18" s="27">
        <v>-10000000</v>
      </c>
      <c r="D18" s="27">
        <v>-4000000</v>
      </c>
      <c r="E18" s="27">
        <v>-17000000</v>
      </c>
      <c r="F18" s="27">
        <v>208000000</v>
      </c>
      <c r="G18" s="7"/>
      <c r="H18" s="28">
        <v>177000000</v>
      </c>
      <c r="I18" s="7"/>
      <c r="J18" s="27">
        <v>-50000000</v>
      </c>
      <c r="K18" s="27">
        <v>11000000</v>
      </c>
      <c r="L18" s="7"/>
      <c r="M18" s="7"/>
      <c r="N18" s="7"/>
      <c r="O18" s="7"/>
      <c r="P18" s="7"/>
      <c r="Q18" s="7"/>
      <c r="R18" s="7"/>
      <c r="S18" s="7"/>
      <c r="T18" s="7"/>
      <c r="U18" s="7"/>
      <c r="V18" s="7"/>
      <c r="W18" s="7"/>
    </row>
    <row r="19" spans="1:23" x14ac:dyDescent="0.2">
      <c r="A19" s="44" t="str">
        <f>GAAP!B15</f>
        <v>Restructuring and related costs</v>
      </c>
      <c r="B19" s="7"/>
      <c r="C19" s="27">
        <v>18000000</v>
      </c>
      <c r="D19" s="27">
        <v>36000000</v>
      </c>
      <c r="E19" s="27">
        <v>22000000</v>
      </c>
      <c r="F19" s="27">
        <v>25000000</v>
      </c>
      <c r="G19" s="7"/>
      <c r="H19" s="28">
        <v>101000000</v>
      </c>
      <c r="I19" s="7"/>
      <c r="J19" s="27">
        <v>20000000</v>
      </c>
      <c r="K19" s="27">
        <v>17000000</v>
      </c>
      <c r="L19" s="7"/>
      <c r="M19" s="7"/>
      <c r="N19" s="7"/>
      <c r="O19" s="7"/>
      <c r="P19" s="7"/>
      <c r="Q19" s="7"/>
      <c r="R19" s="7"/>
      <c r="S19" s="7"/>
      <c r="T19" s="7"/>
      <c r="U19" s="7"/>
      <c r="V19" s="7"/>
      <c r="W19" s="7"/>
    </row>
    <row r="20" spans="1:23" x14ac:dyDescent="0.2">
      <c r="A20" s="44" t="str">
        <f>GAAP!B16</f>
        <v>Amortization of acquired intangible assets</v>
      </c>
      <c r="B20" s="7"/>
      <c r="C20" s="27">
        <v>61000000</v>
      </c>
      <c r="D20" s="27">
        <v>61000000</v>
      </c>
      <c r="E20" s="27">
        <v>60000000</v>
      </c>
      <c r="F20" s="27">
        <v>61000000</v>
      </c>
      <c r="G20" s="7"/>
      <c r="H20" s="28">
        <v>243000000</v>
      </c>
      <c r="I20" s="7"/>
      <c r="J20" s="27">
        <v>61000000</v>
      </c>
      <c r="K20" s="27">
        <v>60000000</v>
      </c>
      <c r="L20" s="7"/>
      <c r="M20" s="7"/>
      <c r="N20" s="7"/>
      <c r="O20" s="7"/>
      <c r="P20" s="7"/>
      <c r="Q20" s="7"/>
      <c r="R20" s="7"/>
      <c r="S20" s="7"/>
      <c r="T20" s="7"/>
      <c r="U20" s="7"/>
      <c r="V20" s="7"/>
      <c r="W20" s="7"/>
    </row>
    <row r="21" spans="1:23" x14ac:dyDescent="0.2">
      <c r="A21" s="44" t="str">
        <f>GAAP!B17</f>
        <v>Goodwill impairment</v>
      </c>
      <c r="B21" s="7"/>
      <c r="C21" s="27">
        <v>0</v>
      </c>
      <c r="D21" s="27">
        <v>0</v>
      </c>
      <c r="E21" s="27">
        <v>0</v>
      </c>
      <c r="F21" s="27">
        <v>0</v>
      </c>
      <c r="G21" s="7"/>
      <c r="H21" s="28">
        <v>0</v>
      </c>
      <c r="I21" s="7"/>
      <c r="J21" s="27">
        <v>0</v>
      </c>
      <c r="K21" s="27">
        <v>0</v>
      </c>
      <c r="L21" s="7"/>
      <c r="M21" s="7"/>
      <c r="N21" s="7"/>
      <c r="O21" s="7"/>
      <c r="P21" s="7"/>
      <c r="Q21" s="7"/>
      <c r="R21" s="7"/>
      <c r="S21" s="7"/>
      <c r="T21" s="7"/>
      <c r="U21" s="7"/>
      <c r="V21" s="7"/>
      <c r="W21" s="7"/>
    </row>
    <row r="22" spans="1:23" x14ac:dyDescent="0.2">
      <c r="A22" s="44" t="str">
        <f>GAAP!B18</f>
        <v>Interest expense</v>
      </c>
      <c r="B22" s="7"/>
      <c r="C22" s="27">
        <v>36000000</v>
      </c>
      <c r="D22" s="27">
        <v>34000000</v>
      </c>
      <c r="E22" s="27">
        <v>35000000</v>
      </c>
      <c r="F22" s="27">
        <v>32000000</v>
      </c>
      <c r="G22" s="7"/>
      <c r="H22" s="28">
        <v>137000000</v>
      </c>
      <c r="I22" s="7"/>
      <c r="J22" s="27">
        <v>33000000</v>
      </c>
      <c r="K22" s="27">
        <v>37000000</v>
      </c>
      <c r="L22" s="7"/>
      <c r="M22" s="7"/>
      <c r="N22" s="7"/>
      <c r="O22" s="7"/>
      <c r="P22" s="7"/>
      <c r="Q22" s="7"/>
      <c r="R22" s="7"/>
      <c r="S22" s="7"/>
      <c r="T22" s="7"/>
      <c r="U22" s="7"/>
      <c r="V22" s="7"/>
      <c r="W22" s="7"/>
    </row>
    <row r="23" spans="1:23" x14ac:dyDescent="0.2">
      <c r="A23" s="44" t="str">
        <f>GAAP!B19</f>
        <v>Separation costs</v>
      </c>
      <c r="B23" s="7"/>
      <c r="C23" s="27">
        <v>5000000</v>
      </c>
      <c r="D23" s="27">
        <v>1000000</v>
      </c>
      <c r="E23" s="27">
        <v>2000000</v>
      </c>
      <c r="F23" s="27">
        <v>4000000</v>
      </c>
      <c r="G23" s="7"/>
      <c r="H23" s="28">
        <v>12000000</v>
      </c>
      <c r="I23" s="7"/>
      <c r="J23" s="27">
        <v>0</v>
      </c>
      <c r="K23" s="27">
        <v>0</v>
      </c>
      <c r="L23" s="7"/>
      <c r="M23" s="7"/>
      <c r="N23" s="7"/>
      <c r="O23" s="7"/>
      <c r="P23" s="7"/>
      <c r="Q23" s="7"/>
      <c r="R23" s="7"/>
      <c r="S23" s="7"/>
      <c r="T23" s="7"/>
      <c r="U23" s="7"/>
      <c r="V23" s="7"/>
      <c r="W23" s="7"/>
    </row>
    <row r="24" spans="1:23" x14ac:dyDescent="0.2">
      <c r="A24" s="44" t="str">
        <f>GAAP!B20</f>
        <v>(Gain) loss on divestitures and transaction costs</v>
      </c>
      <c r="B24" s="7"/>
      <c r="C24" s="27">
        <v>0</v>
      </c>
      <c r="D24" s="27">
        <v>-25000000</v>
      </c>
      <c r="E24" s="27">
        <v>-16000000</v>
      </c>
      <c r="F24" s="27">
        <v>-1000000</v>
      </c>
      <c r="G24" s="7"/>
      <c r="H24" s="28">
        <v>-42000000</v>
      </c>
      <c r="I24" s="7"/>
      <c r="J24" s="27">
        <v>15000000</v>
      </c>
      <c r="K24" s="27">
        <v>-60000000</v>
      </c>
      <c r="L24" s="7"/>
      <c r="M24" s="7"/>
      <c r="N24" s="7"/>
      <c r="O24" s="7"/>
      <c r="P24" s="7"/>
      <c r="Q24" s="7"/>
      <c r="R24" s="7"/>
      <c r="S24" s="7"/>
      <c r="T24" s="7"/>
      <c r="U24" s="7"/>
      <c r="V24" s="7"/>
      <c r="W24" s="7"/>
    </row>
    <row r="25" spans="1:23" x14ac:dyDescent="0.2">
      <c r="A25" s="44" t="str">
        <f>GAAP!B21</f>
        <v>Litigation costs (recoveries), net</v>
      </c>
      <c r="B25" s="7"/>
      <c r="C25" s="27">
        <v>-11000000</v>
      </c>
      <c r="D25" s="27">
        <v>-9000000</v>
      </c>
      <c r="E25" s="27">
        <v>6000000</v>
      </c>
      <c r="F25" s="27">
        <v>3000000</v>
      </c>
      <c r="G25" s="7"/>
      <c r="H25" s="28">
        <v>-11000000</v>
      </c>
      <c r="I25" s="7"/>
      <c r="J25" s="27">
        <v>31000000</v>
      </c>
      <c r="K25" s="27">
        <v>4000000</v>
      </c>
      <c r="L25" s="7"/>
      <c r="M25" s="7"/>
      <c r="N25" s="7"/>
      <c r="O25" s="7"/>
      <c r="P25" s="7"/>
      <c r="Q25" s="7"/>
      <c r="R25" s="7"/>
      <c r="S25" s="7"/>
      <c r="T25" s="7"/>
      <c r="U25" s="7"/>
      <c r="V25" s="7"/>
      <c r="W25" s="7"/>
    </row>
    <row r="26" spans="1:23" x14ac:dyDescent="0.2">
      <c r="A26" s="44" t="str">
        <f>GAAP!B22</f>
        <v>Other (income) expenses, net</v>
      </c>
      <c r="B26" s="7"/>
      <c r="C26" s="27">
        <v>-1000000</v>
      </c>
      <c r="D26" s="27">
        <v>0</v>
      </c>
      <c r="E26" s="27">
        <v>-9000000</v>
      </c>
      <c r="F26" s="27">
        <v>3000000</v>
      </c>
      <c r="G26" s="7"/>
      <c r="H26" s="28">
        <v>-7000000</v>
      </c>
      <c r="I26" s="7"/>
      <c r="J26" s="27">
        <v>-1000000</v>
      </c>
      <c r="K26" s="27">
        <v>-2000000</v>
      </c>
      <c r="L26" s="7"/>
      <c r="M26" s="7"/>
      <c r="N26" s="7"/>
      <c r="O26" s="7"/>
      <c r="P26" s="7"/>
      <c r="Q26" s="7"/>
      <c r="R26" s="7"/>
      <c r="S26" s="7"/>
      <c r="T26" s="7"/>
      <c r="U26" s="7"/>
      <c r="V26" s="7"/>
      <c r="W26" s="7"/>
    </row>
    <row r="27" spans="1:23" x14ac:dyDescent="0.2">
      <c r="A27" s="45" t="str">
        <f>GAAP!B26</f>
        <v>Income tax expense (benefit)</v>
      </c>
      <c r="B27" s="9"/>
      <c r="C27" s="19">
        <v>-12000000</v>
      </c>
      <c r="D27" s="19">
        <v>-7000000</v>
      </c>
      <c r="E27" s="19">
        <v>30000000</v>
      </c>
      <c r="F27" s="19">
        <v>-204000000</v>
      </c>
      <c r="G27" s="7"/>
      <c r="H27" s="20">
        <v>-193000000</v>
      </c>
      <c r="I27" s="7"/>
      <c r="J27" s="19">
        <v>-4000000</v>
      </c>
      <c r="K27" s="19">
        <v>43000000</v>
      </c>
      <c r="L27" s="7"/>
      <c r="M27" s="7"/>
      <c r="N27" s="7"/>
      <c r="O27" s="7"/>
      <c r="P27" s="7"/>
      <c r="Q27" s="7"/>
      <c r="R27" s="7"/>
      <c r="S27" s="7"/>
      <c r="T27" s="7"/>
      <c r="U27" s="7"/>
      <c r="V27" s="7"/>
      <c r="W27" s="7"/>
    </row>
    <row r="28" spans="1:23" ht="13.5" thickBot="1" x14ac:dyDescent="0.25">
      <c r="A28" s="21" t="s">
        <v>32</v>
      </c>
      <c r="B28" s="46"/>
      <c r="C28" s="30">
        <f>SUM(C18:C27)</f>
        <v>86000000</v>
      </c>
      <c r="D28" s="30">
        <f>SUM(D18:D27)</f>
        <v>87000000</v>
      </c>
      <c r="E28" s="30">
        <f>SUM(E18:E27)</f>
        <v>113000000</v>
      </c>
      <c r="F28" s="30">
        <f>SUM(F18:F27)</f>
        <v>131000000</v>
      </c>
      <c r="G28" s="15"/>
      <c r="H28" s="31">
        <f>SUM(H18:H27)</f>
        <v>417000000</v>
      </c>
      <c r="I28" s="7"/>
      <c r="J28" s="30">
        <f>SUM(J18:J27)</f>
        <v>105000000</v>
      </c>
      <c r="K28" s="30">
        <f>SUM(K18:K27)</f>
        <v>110000000</v>
      </c>
      <c r="L28" s="7"/>
      <c r="M28" s="7"/>
      <c r="N28" s="7"/>
      <c r="O28" s="7"/>
      <c r="P28" s="7"/>
      <c r="Q28" s="7"/>
      <c r="R28" s="7"/>
      <c r="S28" s="7"/>
      <c r="T28" s="7"/>
      <c r="U28" s="7"/>
      <c r="V28" s="7"/>
      <c r="W28" s="7"/>
    </row>
    <row r="29" spans="1:23" ht="13.5" thickTop="1" x14ac:dyDescent="0.2">
      <c r="A29" s="24"/>
      <c r="B29" s="24"/>
      <c r="C29" s="48">
        <f>C28/C10</f>
        <v>5.5376690276883453E-2</v>
      </c>
      <c r="D29" s="48">
        <f>D28/D10</f>
        <v>5.8155080213903747E-2</v>
      </c>
      <c r="E29" s="48">
        <f>E28/E10</f>
        <v>7.6351351351351349E-2</v>
      </c>
      <c r="F29" s="48">
        <f>F28/F10</f>
        <v>8.7742799732083057E-2</v>
      </c>
      <c r="G29" s="7"/>
      <c r="H29" s="49">
        <f>H28/H10</f>
        <v>6.9246097641979407E-2</v>
      </c>
      <c r="I29" s="7"/>
      <c r="J29" s="48">
        <f>J28/J10</f>
        <v>7.3943661971830985E-2</v>
      </c>
      <c r="K29" s="48">
        <f>K28/K10</f>
        <v>7.9307858687815425E-2</v>
      </c>
      <c r="L29" s="7"/>
      <c r="M29" s="7"/>
      <c r="N29" s="7"/>
      <c r="O29" s="7"/>
      <c r="P29" s="7"/>
      <c r="Q29" s="7"/>
      <c r="R29" s="7"/>
      <c r="S29" s="7"/>
      <c r="T29" s="7"/>
      <c r="U29" s="7"/>
      <c r="V29" s="7"/>
      <c r="W29" s="7"/>
    </row>
    <row r="30" spans="1:23" x14ac:dyDescent="0.2">
      <c r="A30" s="7"/>
      <c r="B30" s="7"/>
      <c r="C30" s="7"/>
      <c r="D30" s="7"/>
      <c r="E30" s="7"/>
      <c r="F30" s="7"/>
      <c r="G30" s="7"/>
      <c r="H30" s="26"/>
      <c r="I30" s="7"/>
      <c r="J30" s="7"/>
      <c r="K30" s="7"/>
      <c r="L30" s="7"/>
      <c r="M30" s="7"/>
      <c r="N30" s="7"/>
      <c r="O30" s="7"/>
      <c r="P30" s="7"/>
      <c r="Q30" s="7"/>
      <c r="R30" s="7"/>
      <c r="S30" s="7"/>
      <c r="T30" s="7"/>
      <c r="U30" s="7"/>
      <c r="V30" s="7"/>
      <c r="W30" s="7"/>
    </row>
    <row r="31" spans="1:23" x14ac:dyDescent="0.2">
      <c r="A31" s="15" t="s">
        <v>32</v>
      </c>
      <c r="B31" s="7"/>
      <c r="C31" s="16">
        <f>C28</f>
        <v>86000000</v>
      </c>
      <c r="D31" s="16">
        <f>D28</f>
        <v>87000000</v>
      </c>
      <c r="E31" s="16">
        <f>E28</f>
        <v>113000000</v>
      </c>
      <c r="F31" s="16">
        <f>F28</f>
        <v>131000000</v>
      </c>
      <c r="G31" s="7"/>
      <c r="H31" s="17">
        <f>H28</f>
        <v>417000000</v>
      </c>
      <c r="I31" s="7"/>
      <c r="J31" s="16">
        <f>J28</f>
        <v>105000000</v>
      </c>
      <c r="K31" s="16">
        <f>K28</f>
        <v>110000000</v>
      </c>
      <c r="L31" s="7"/>
      <c r="M31" s="7"/>
      <c r="N31" s="7"/>
      <c r="O31" s="7"/>
      <c r="P31" s="7"/>
      <c r="Q31" s="7"/>
      <c r="R31" s="7"/>
      <c r="S31" s="7"/>
      <c r="T31" s="7"/>
      <c r="U31" s="7"/>
      <c r="V31" s="7"/>
      <c r="W31" s="7"/>
    </row>
    <row r="32" spans="1:23" x14ac:dyDescent="0.2">
      <c r="A32" s="44" t="str">
        <f>A13</f>
        <v>NY MMIS Charge</v>
      </c>
      <c r="B32" s="7"/>
      <c r="C32" s="27">
        <f t="shared" ref="C32:F33" si="0">C13</f>
        <v>8000000</v>
      </c>
      <c r="D32" s="27">
        <f t="shared" si="0"/>
        <v>1000000</v>
      </c>
      <c r="E32" s="27">
        <f t="shared" si="0"/>
        <v>1000000</v>
      </c>
      <c r="F32" s="27">
        <f t="shared" si="0"/>
        <v>-1000000</v>
      </c>
      <c r="G32" s="7"/>
      <c r="H32" s="28">
        <f>H13</f>
        <v>9000000</v>
      </c>
      <c r="I32" s="7"/>
      <c r="J32" s="27">
        <f t="shared" ref="J32:K33" si="1">J13</f>
        <v>0</v>
      </c>
      <c r="K32" s="27">
        <f t="shared" si="1"/>
        <v>-1000000</v>
      </c>
      <c r="L32" s="7"/>
      <c r="M32" s="7"/>
      <c r="N32" s="7"/>
      <c r="O32" s="7"/>
      <c r="P32" s="7"/>
      <c r="Q32" s="7"/>
      <c r="R32" s="7"/>
      <c r="S32" s="7"/>
      <c r="T32" s="7"/>
      <c r="U32" s="7"/>
      <c r="V32" s="7"/>
      <c r="W32" s="7"/>
    </row>
    <row r="33" spans="1:23" x14ac:dyDescent="0.2">
      <c r="A33" s="45" t="str">
        <f>A14</f>
        <v>Health Enterprise Charge</v>
      </c>
      <c r="B33" s="9"/>
      <c r="C33" s="19">
        <f t="shared" si="0"/>
        <v>-5000000</v>
      </c>
      <c r="D33" s="19">
        <f t="shared" si="0"/>
        <v>0</v>
      </c>
      <c r="E33" s="19">
        <f t="shared" si="0"/>
        <v>-3000000</v>
      </c>
      <c r="F33" s="19">
        <f t="shared" si="0"/>
        <v>0</v>
      </c>
      <c r="G33" s="7"/>
      <c r="H33" s="20">
        <f>H14</f>
        <v>-8000000</v>
      </c>
      <c r="I33" s="7"/>
      <c r="J33" s="19">
        <f t="shared" si="1"/>
        <v>0</v>
      </c>
      <c r="K33" s="19">
        <f t="shared" si="1"/>
        <v>0</v>
      </c>
      <c r="L33" s="7"/>
      <c r="M33" s="7"/>
      <c r="N33" s="7"/>
      <c r="O33" s="7"/>
      <c r="P33" s="7"/>
      <c r="Q33" s="7"/>
      <c r="R33" s="7"/>
      <c r="S33" s="7"/>
      <c r="T33" s="7"/>
      <c r="U33" s="7"/>
      <c r="V33" s="7"/>
      <c r="W33" s="7"/>
    </row>
    <row r="34" spans="1:23" ht="13.5" thickBot="1" x14ac:dyDescent="0.25">
      <c r="A34" s="21" t="s">
        <v>33</v>
      </c>
      <c r="B34" s="46"/>
      <c r="C34" s="30">
        <f>SUM(C31:C33)</f>
        <v>89000000</v>
      </c>
      <c r="D34" s="30">
        <f>SUM(D31:D33)</f>
        <v>88000000</v>
      </c>
      <c r="E34" s="30">
        <f>SUM(E31:E33)</f>
        <v>111000000</v>
      </c>
      <c r="F34" s="30">
        <f>SUM(F31:F33)</f>
        <v>130000000</v>
      </c>
      <c r="G34" s="15"/>
      <c r="H34" s="31">
        <f>SUM(H31:H33)</f>
        <v>418000000</v>
      </c>
      <c r="I34" s="7"/>
      <c r="J34" s="30">
        <f>SUM(J31:J33)</f>
        <v>105000000</v>
      </c>
      <c r="K34" s="30">
        <f>SUM(K31:K33)</f>
        <v>109000000</v>
      </c>
      <c r="L34" s="7"/>
      <c r="M34" s="7"/>
      <c r="N34" s="7"/>
      <c r="O34" s="7"/>
      <c r="P34" s="7"/>
      <c r="Q34" s="7"/>
      <c r="R34" s="7"/>
      <c r="S34" s="7"/>
      <c r="T34" s="7"/>
      <c r="U34" s="7"/>
      <c r="V34" s="7"/>
      <c r="W34" s="7"/>
    </row>
    <row r="35" spans="1:23" ht="13.5" thickTop="1" x14ac:dyDescent="0.2">
      <c r="A35" s="24"/>
      <c r="B35" s="24"/>
      <c r="C35" s="48">
        <f>C34/C10</f>
        <v>5.7308435286542177E-2</v>
      </c>
      <c r="D35" s="48">
        <f>D34/D10</f>
        <v>5.8823529411764705E-2</v>
      </c>
      <c r="E35" s="48">
        <f>E34/E10</f>
        <v>7.4999999999999997E-2</v>
      </c>
      <c r="F35" s="48">
        <f>F34/F10</f>
        <v>8.7073007367716004E-2</v>
      </c>
      <c r="G35" s="7"/>
      <c r="H35" s="49">
        <f>H34/H10</f>
        <v>6.9412155430089675E-2</v>
      </c>
      <c r="I35" s="7"/>
      <c r="J35" s="48">
        <f>J34/J10</f>
        <v>7.3943661971830985E-2</v>
      </c>
      <c r="K35" s="48">
        <f>K34/K10</f>
        <v>7.858687815428983E-2</v>
      </c>
      <c r="L35" s="7"/>
      <c r="M35" s="7"/>
      <c r="N35" s="7"/>
      <c r="O35" s="7"/>
      <c r="P35" s="7"/>
      <c r="Q35" s="7"/>
      <c r="R35" s="7"/>
      <c r="S35" s="7"/>
      <c r="T35" s="7"/>
      <c r="U35" s="7"/>
      <c r="V35" s="7"/>
      <c r="W35" s="7"/>
    </row>
    <row r="36" spans="1:23" ht="13.5" thickBot="1" x14ac:dyDescent="0.25">
      <c r="A36" s="50"/>
      <c r="B36" s="50"/>
      <c r="C36" s="50"/>
      <c r="D36" s="50"/>
      <c r="E36" s="50"/>
      <c r="F36" s="50"/>
      <c r="G36" s="7"/>
      <c r="H36" s="51"/>
      <c r="I36" s="50"/>
      <c r="J36" s="50"/>
      <c r="K36" s="50"/>
      <c r="L36" s="7"/>
      <c r="M36" s="7"/>
      <c r="N36" s="7"/>
      <c r="O36" s="7"/>
      <c r="P36" s="7"/>
      <c r="Q36" s="7"/>
      <c r="R36" s="7"/>
      <c r="S36" s="7"/>
      <c r="T36" s="7"/>
      <c r="U36" s="7"/>
      <c r="V36" s="7"/>
      <c r="W36" s="7"/>
    </row>
    <row r="37" spans="1:23" x14ac:dyDescent="0.2">
      <c r="A37" s="52"/>
      <c r="B37" s="52"/>
      <c r="C37" s="52"/>
      <c r="D37" s="52"/>
      <c r="E37" s="52"/>
      <c r="F37" s="52"/>
      <c r="G37" s="7"/>
      <c r="H37" s="53"/>
      <c r="I37" s="52"/>
      <c r="J37" s="52"/>
      <c r="K37" s="52"/>
      <c r="L37" s="7"/>
      <c r="M37" s="7"/>
      <c r="N37" s="7"/>
      <c r="O37" s="7"/>
      <c r="P37" s="7"/>
      <c r="Q37" s="7"/>
      <c r="R37" s="7"/>
      <c r="S37" s="7"/>
      <c r="T37" s="7"/>
      <c r="U37" s="7"/>
      <c r="V37" s="7"/>
      <c r="W37" s="7"/>
    </row>
    <row r="38" spans="1:23" x14ac:dyDescent="0.2">
      <c r="A38" s="7"/>
      <c r="B38" s="7"/>
      <c r="C38" s="7"/>
      <c r="D38" s="7"/>
      <c r="E38" s="7"/>
      <c r="F38" s="7"/>
      <c r="G38" s="7"/>
      <c r="H38" s="54"/>
      <c r="I38" s="7"/>
      <c r="J38" s="7"/>
      <c r="K38" s="7"/>
      <c r="L38" s="7"/>
      <c r="M38" s="7"/>
      <c r="N38" s="7"/>
      <c r="O38" s="7"/>
      <c r="P38" s="7"/>
      <c r="Q38" s="7"/>
      <c r="R38" s="7"/>
      <c r="S38" s="7"/>
      <c r="T38" s="7"/>
      <c r="U38" s="7"/>
      <c r="V38" s="7"/>
      <c r="W38" s="7"/>
    </row>
    <row r="39" spans="1:23" x14ac:dyDescent="0.2">
      <c r="A39" s="7"/>
      <c r="B39" s="7"/>
      <c r="C39" s="7"/>
      <c r="D39" s="7"/>
      <c r="E39" s="7"/>
      <c r="F39" s="7"/>
      <c r="G39" s="7"/>
      <c r="H39" s="54"/>
      <c r="I39" s="7"/>
      <c r="J39" s="7"/>
      <c r="K39" s="7"/>
      <c r="L39" s="7"/>
      <c r="M39" s="7"/>
      <c r="N39" s="7"/>
      <c r="O39" s="7"/>
      <c r="P39" s="7"/>
      <c r="Q39" s="7"/>
      <c r="R39" s="7"/>
      <c r="S39" s="7"/>
      <c r="T39" s="7"/>
      <c r="U39" s="7"/>
      <c r="V39" s="7"/>
      <c r="W39" s="7"/>
    </row>
    <row r="40" spans="1:23" x14ac:dyDescent="0.2">
      <c r="A40" s="15" t="s">
        <v>34</v>
      </c>
      <c r="B40" s="7"/>
      <c r="C40" s="7"/>
      <c r="D40" s="7"/>
      <c r="E40" s="7"/>
      <c r="F40" s="7"/>
      <c r="G40" s="7"/>
      <c r="H40" s="54"/>
      <c r="I40" s="7"/>
      <c r="J40" s="7"/>
      <c r="K40" s="7"/>
      <c r="L40" s="7"/>
      <c r="M40" s="7"/>
      <c r="N40" s="7"/>
      <c r="O40" s="7"/>
      <c r="P40" s="7"/>
      <c r="Q40" s="7"/>
      <c r="R40" s="7"/>
      <c r="S40" s="7"/>
      <c r="T40" s="7"/>
      <c r="U40" s="7"/>
      <c r="V40" s="7"/>
      <c r="W40" s="7"/>
    </row>
    <row r="41" spans="1:23" x14ac:dyDescent="0.2">
      <c r="A41" s="15" t="s">
        <v>26</v>
      </c>
      <c r="B41" s="7"/>
      <c r="C41" s="7"/>
      <c r="D41" s="7"/>
      <c r="E41" s="7"/>
      <c r="F41" s="7"/>
      <c r="G41" s="7"/>
      <c r="H41" s="54"/>
      <c r="I41" s="7"/>
      <c r="J41" s="7"/>
      <c r="K41" s="7"/>
      <c r="L41" s="7"/>
      <c r="M41" s="7"/>
      <c r="N41" s="7"/>
      <c r="O41" s="7"/>
      <c r="P41" s="7"/>
      <c r="Q41" s="7"/>
      <c r="R41" s="7"/>
      <c r="S41" s="7"/>
      <c r="T41" s="7"/>
      <c r="U41" s="7"/>
      <c r="V41" s="7"/>
      <c r="W41" s="7"/>
    </row>
    <row r="42" spans="1:23" x14ac:dyDescent="0.2">
      <c r="A42" s="9"/>
      <c r="B42" s="9"/>
      <c r="C42" s="10" t="str">
        <f>'Investor Metrics File'!$B$3</f>
        <v>Q1 2017</v>
      </c>
      <c r="D42" s="10" t="str">
        <f>'Investor Metrics File'!$B$4</f>
        <v>Q2 2017</v>
      </c>
      <c r="E42" s="10" t="str">
        <f>'Investor Metrics File'!$B$5</f>
        <v>Q3 2017</v>
      </c>
      <c r="F42" s="10" t="str">
        <f>'Investor Metrics File'!$B$6</f>
        <v>Q4 2017</v>
      </c>
      <c r="G42" s="11"/>
      <c r="H42" s="12" t="str">
        <f>'Investor Metrics File'!$B$7</f>
        <v>FY 2017</v>
      </c>
      <c r="I42" s="11"/>
      <c r="J42" s="10" t="str">
        <f>'Investor Metrics File'!$E$3</f>
        <v>Q1 2018</v>
      </c>
      <c r="K42" s="10" t="str">
        <f>'Investor Metrics File'!$E$4</f>
        <v>Q2 2018</v>
      </c>
      <c r="L42" s="7"/>
      <c r="M42" s="7"/>
      <c r="N42" s="7"/>
      <c r="O42" s="7"/>
      <c r="P42" s="7"/>
      <c r="Q42" s="7"/>
      <c r="R42" s="7"/>
      <c r="S42" s="7"/>
      <c r="T42" s="7"/>
      <c r="U42" s="7"/>
      <c r="V42" s="7"/>
      <c r="W42" s="7"/>
    </row>
    <row r="43" spans="1:23" x14ac:dyDescent="0.2">
      <c r="A43" s="13"/>
      <c r="B43" s="13"/>
      <c r="C43" s="13"/>
      <c r="D43" s="13"/>
      <c r="E43" s="13"/>
      <c r="F43" s="13"/>
      <c r="G43" s="7"/>
      <c r="H43" s="14"/>
      <c r="I43" s="7"/>
      <c r="J43" s="13"/>
      <c r="K43" s="13"/>
      <c r="L43" s="7"/>
      <c r="M43" s="7"/>
      <c r="N43" s="7"/>
      <c r="O43" s="7"/>
      <c r="P43" s="7"/>
      <c r="Q43" s="7"/>
      <c r="R43" s="7"/>
      <c r="S43" s="7"/>
      <c r="T43" s="7"/>
      <c r="U43" s="7"/>
      <c r="V43" s="7"/>
      <c r="W43" s="7"/>
    </row>
    <row r="44" spans="1:23" ht="13.5" thickBot="1" x14ac:dyDescent="0.25">
      <c r="A44" s="40" t="s">
        <v>35</v>
      </c>
      <c r="B44" s="40"/>
      <c r="C44" s="42">
        <f>C10</f>
        <v>1553000000</v>
      </c>
      <c r="D44" s="42">
        <f>D10</f>
        <v>1496000000</v>
      </c>
      <c r="E44" s="42">
        <f>E10</f>
        <v>1480000000</v>
      </c>
      <c r="F44" s="42">
        <f>F10</f>
        <v>1493000000</v>
      </c>
      <c r="G44" s="7"/>
      <c r="H44" s="43">
        <f>H10</f>
        <v>6022000000</v>
      </c>
      <c r="I44" s="7"/>
      <c r="J44" s="42">
        <f>J10</f>
        <v>1420000000</v>
      </c>
      <c r="K44" s="42">
        <f>K10</f>
        <v>1387000000</v>
      </c>
      <c r="L44" s="7"/>
      <c r="M44" s="7"/>
      <c r="N44" s="7"/>
      <c r="O44" s="7"/>
      <c r="P44" s="7"/>
      <c r="Q44" s="7"/>
      <c r="R44" s="7"/>
      <c r="S44" s="7"/>
      <c r="T44" s="7"/>
      <c r="U44" s="7"/>
      <c r="V44" s="7"/>
      <c r="W44" s="7"/>
    </row>
    <row r="45" spans="1:23" ht="13.5" thickTop="1" x14ac:dyDescent="0.2">
      <c r="A45" s="24"/>
      <c r="B45" s="24"/>
      <c r="C45" s="24"/>
      <c r="D45" s="24"/>
      <c r="E45" s="24"/>
      <c r="F45" s="24"/>
      <c r="G45" s="7"/>
      <c r="H45" s="25"/>
      <c r="I45" s="7"/>
      <c r="J45" s="24"/>
      <c r="K45" s="24"/>
      <c r="L45" s="7"/>
      <c r="M45" s="7"/>
      <c r="N45" s="7"/>
      <c r="O45" s="7"/>
      <c r="P45" s="7"/>
      <c r="Q45" s="7"/>
      <c r="R45" s="7"/>
      <c r="S45" s="7"/>
      <c r="T45" s="7"/>
      <c r="U45" s="7"/>
      <c r="V45" s="7"/>
      <c r="W45" s="7"/>
    </row>
    <row r="46" spans="1:23" x14ac:dyDescent="0.2">
      <c r="A46" s="7" t="s">
        <v>36</v>
      </c>
      <c r="B46" s="7"/>
      <c r="C46" s="7"/>
      <c r="D46" s="7"/>
      <c r="E46" s="7"/>
      <c r="F46" s="7"/>
      <c r="G46" s="7"/>
      <c r="H46" s="26"/>
      <c r="I46" s="7"/>
      <c r="J46" s="7"/>
      <c r="K46" s="7"/>
      <c r="L46" s="7"/>
      <c r="M46" s="7"/>
      <c r="N46" s="7"/>
      <c r="O46" s="7"/>
      <c r="P46" s="7"/>
      <c r="Q46" s="7"/>
      <c r="R46" s="7"/>
      <c r="S46" s="7"/>
      <c r="T46" s="7"/>
      <c r="U46" s="7"/>
      <c r="V46" s="7"/>
      <c r="W46" s="7"/>
    </row>
    <row r="47" spans="1:23" x14ac:dyDescent="0.2">
      <c r="A47" s="55" t="s">
        <v>37</v>
      </c>
      <c r="B47" s="7"/>
      <c r="C47" s="16">
        <f>C18</f>
        <v>-10000000</v>
      </c>
      <c r="D47" s="16">
        <f>D18</f>
        <v>-4000000</v>
      </c>
      <c r="E47" s="16">
        <f>E18</f>
        <v>-17000000</v>
      </c>
      <c r="F47" s="16">
        <f>F18</f>
        <v>208000000</v>
      </c>
      <c r="G47" s="7"/>
      <c r="H47" s="17">
        <f>H18</f>
        <v>177000000</v>
      </c>
      <c r="I47" s="7"/>
      <c r="J47" s="16">
        <f>J18</f>
        <v>-50000000</v>
      </c>
      <c r="K47" s="16">
        <f>K18</f>
        <v>11000000</v>
      </c>
      <c r="L47" s="7"/>
      <c r="M47" s="7"/>
      <c r="N47" s="7"/>
      <c r="O47" s="7"/>
      <c r="P47" s="7"/>
      <c r="Q47" s="7"/>
      <c r="R47" s="7"/>
      <c r="S47" s="7"/>
      <c r="T47" s="7"/>
      <c r="U47" s="7"/>
      <c r="V47" s="7"/>
      <c r="W47" s="7"/>
    </row>
    <row r="48" spans="1:23" x14ac:dyDescent="0.2">
      <c r="A48" s="44" t="str">
        <f>A22</f>
        <v>Interest expense</v>
      </c>
      <c r="B48" s="7"/>
      <c r="C48" s="27">
        <f>C22</f>
        <v>36000000</v>
      </c>
      <c r="D48" s="27">
        <f>D22</f>
        <v>34000000</v>
      </c>
      <c r="E48" s="27">
        <f>E22</f>
        <v>35000000</v>
      </c>
      <c r="F48" s="27">
        <f>F22</f>
        <v>32000000</v>
      </c>
      <c r="G48" s="7"/>
      <c r="H48" s="28">
        <f>H22</f>
        <v>137000000</v>
      </c>
      <c r="I48" s="7"/>
      <c r="J48" s="27">
        <f>J22</f>
        <v>33000000</v>
      </c>
      <c r="K48" s="27">
        <f>K22</f>
        <v>37000000</v>
      </c>
    </row>
    <row r="49" spans="1:23" x14ac:dyDescent="0.2">
      <c r="A49" s="44" t="str">
        <f>A27</f>
        <v>Income tax expense (benefit)</v>
      </c>
      <c r="B49" s="7"/>
      <c r="C49" s="27">
        <f>C27</f>
        <v>-12000000</v>
      </c>
      <c r="D49" s="27">
        <f>D27</f>
        <v>-7000000</v>
      </c>
      <c r="E49" s="27">
        <f>E27</f>
        <v>30000000</v>
      </c>
      <c r="F49" s="27">
        <f>F27</f>
        <v>-204000000</v>
      </c>
      <c r="G49" s="7"/>
      <c r="H49" s="28">
        <f>H27</f>
        <v>-193000000</v>
      </c>
      <c r="I49" s="7"/>
      <c r="J49" s="27">
        <f>J27</f>
        <v>-4000000</v>
      </c>
      <c r="K49" s="27">
        <f>K27</f>
        <v>43000000</v>
      </c>
      <c r="L49" s="7"/>
      <c r="M49" s="7"/>
      <c r="N49" s="7"/>
      <c r="O49" s="7"/>
      <c r="P49" s="7"/>
      <c r="Q49" s="7"/>
      <c r="R49" s="7"/>
      <c r="S49" s="7"/>
      <c r="T49" s="7"/>
      <c r="U49" s="7"/>
      <c r="V49" s="7"/>
      <c r="W49" s="7"/>
    </row>
    <row r="50" spans="1:23" x14ac:dyDescent="0.2">
      <c r="A50" s="44" t="s">
        <v>136</v>
      </c>
      <c r="B50" s="7"/>
      <c r="C50" s="27">
        <v>64000000</v>
      </c>
      <c r="D50" s="27">
        <v>69000000</v>
      </c>
      <c r="E50" s="27">
        <v>63000000</v>
      </c>
      <c r="F50" s="27">
        <v>58000000</v>
      </c>
      <c r="G50" s="7"/>
      <c r="H50" s="28">
        <v>254000000</v>
      </c>
      <c r="I50" s="7"/>
      <c r="J50" s="27">
        <v>56000000</v>
      </c>
      <c r="K50" s="27">
        <v>57000000</v>
      </c>
      <c r="L50" s="7"/>
      <c r="M50" s="7"/>
      <c r="N50" s="7"/>
      <c r="O50" s="7"/>
      <c r="P50" s="7"/>
      <c r="Q50" s="7"/>
      <c r="R50" s="7"/>
      <c r="S50" s="7"/>
      <c r="T50" s="7"/>
      <c r="U50" s="7"/>
      <c r="V50" s="7"/>
      <c r="W50" s="7"/>
    </row>
    <row r="51" spans="1:23" x14ac:dyDescent="0.2">
      <c r="A51" s="44" t="str">
        <f>A20</f>
        <v>Amortization of acquired intangible assets</v>
      </c>
      <c r="B51" s="7"/>
      <c r="C51" s="27">
        <f>C20</f>
        <v>61000000</v>
      </c>
      <c r="D51" s="27">
        <f>D20</f>
        <v>61000000</v>
      </c>
      <c r="E51" s="27">
        <f>E20</f>
        <v>60000000</v>
      </c>
      <c r="F51" s="27">
        <f>F20</f>
        <v>61000000</v>
      </c>
      <c r="G51" s="7"/>
      <c r="H51" s="28">
        <f>H20</f>
        <v>243000000</v>
      </c>
      <c r="I51" s="7"/>
      <c r="J51" s="27">
        <f>J20</f>
        <v>61000000</v>
      </c>
      <c r="K51" s="27">
        <f>K20</f>
        <v>60000000</v>
      </c>
      <c r="L51" s="7"/>
      <c r="M51" s="7"/>
      <c r="N51" s="7"/>
      <c r="O51" s="7"/>
      <c r="P51" s="7"/>
      <c r="Q51" s="7"/>
      <c r="R51" s="7"/>
      <c r="S51" s="7"/>
      <c r="T51" s="7"/>
      <c r="U51" s="7"/>
      <c r="V51" s="7"/>
      <c r="W51" s="7"/>
    </row>
    <row r="52" spans="1:23" x14ac:dyDescent="0.2">
      <c r="A52" s="44" t="str">
        <f>A19</f>
        <v>Restructuring and related costs</v>
      </c>
      <c r="B52" s="7"/>
      <c r="C52" s="27">
        <f>C19</f>
        <v>18000000</v>
      </c>
      <c r="D52" s="27">
        <f>D19</f>
        <v>36000000</v>
      </c>
      <c r="E52" s="27">
        <f>E19</f>
        <v>22000000</v>
      </c>
      <c r="F52" s="27">
        <f>F19</f>
        <v>25000000</v>
      </c>
      <c r="G52" s="7"/>
      <c r="H52" s="28">
        <f>H19</f>
        <v>101000000</v>
      </c>
      <c r="I52" s="7"/>
      <c r="J52" s="27">
        <f>J19</f>
        <v>20000000</v>
      </c>
      <c r="K52" s="27">
        <f>K19</f>
        <v>17000000</v>
      </c>
      <c r="L52" s="7"/>
      <c r="M52" s="7"/>
      <c r="N52" s="7"/>
      <c r="O52" s="7"/>
      <c r="P52" s="7"/>
      <c r="Q52" s="7"/>
      <c r="R52" s="7"/>
      <c r="S52" s="7"/>
      <c r="T52" s="7"/>
      <c r="U52" s="7"/>
      <c r="V52" s="7"/>
      <c r="W52" s="7"/>
    </row>
    <row r="53" spans="1:23" x14ac:dyDescent="0.2">
      <c r="A53" s="44" t="str">
        <f>A21</f>
        <v>Goodwill impairment</v>
      </c>
      <c r="B53" s="7"/>
      <c r="C53" s="27">
        <f>C21</f>
        <v>0</v>
      </c>
      <c r="D53" s="27">
        <f>D21</f>
        <v>0</v>
      </c>
      <c r="E53" s="27">
        <f>E21</f>
        <v>0</v>
      </c>
      <c r="F53" s="27">
        <f>F21</f>
        <v>0</v>
      </c>
      <c r="G53" s="7"/>
      <c r="H53" s="28">
        <f>H21</f>
        <v>0</v>
      </c>
      <c r="I53" s="7"/>
      <c r="J53" s="27">
        <f>J21</f>
        <v>0</v>
      </c>
      <c r="K53" s="27">
        <f>K21</f>
        <v>0</v>
      </c>
      <c r="L53" s="7"/>
      <c r="M53" s="7"/>
      <c r="N53" s="7"/>
      <c r="O53" s="7"/>
      <c r="P53" s="7"/>
      <c r="Q53" s="7"/>
      <c r="R53" s="7"/>
      <c r="S53" s="7"/>
      <c r="T53" s="7"/>
      <c r="U53" s="7"/>
      <c r="V53" s="7"/>
      <c r="W53" s="7"/>
    </row>
    <row r="54" spans="1:23" x14ac:dyDescent="0.2">
      <c r="A54" s="44" t="str">
        <f>A23</f>
        <v>Separation costs</v>
      </c>
      <c r="B54" s="7"/>
      <c r="C54" s="27">
        <f t="shared" ref="C54:F57" si="2">C23</f>
        <v>5000000</v>
      </c>
      <c r="D54" s="27">
        <f t="shared" si="2"/>
        <v>1000000</v>
      </c>
      <c r="E54" s="27">
        <f t="shared" si="2"/>
        <v>2000000</v>
      </c>
      <c r="F54" s="27">
        <f t="shared" si="2"/>
        <v>4000000</v>
      </c>
      <c r="G54" s="7"/>
      <c r="H54" s="28">
        <f>H23</f>
        <v>12000000</v>
      </c>
      <c r="I54" s="7"/>
      <c r="J54" s="27">
        <f t="shared" ref="J54:K57" si="3">J23</f>
        <v>0</v>
      </c>
      <c r="K54" s="27">
        <f t="shared" si="3"/>
        <v>0</v>
      </c>
      <c r="L54" s="7"/>
      <c r="M54" s="7"/>
      <c r="N54" s="7"/>
      <c r="O54" s="7"/>
      <c r="P54" s="7"/>
      <c r="Q54" s="7"/>
      <c r="R54" s="7"/>
      <c r="S54" s="7"/>
      <c r="T54" s="7"/>
      <c r="U54" s="7"/>
      <c r="V54" s="7"/>
      <c r="W54" s="7"/>
    </row>
    <row r="55" spans="1:23" x14ac:dyDescent="0.2">
      <c r="A55" s="44" t="str">
        <f>A24</f>
        <v>(Gain) loss on divestitures and transaction costs</v>
      </c>
      <c r="B55" s="7"/>
      <c r="C55" s="27">
        <f t="shared" si="2"/>
        <v>0</v>
      </c>
      <c r="D55" s="27">
        <f t="shared" si="2"/>
        <v>-25000000</v>
      </c>
      <c r="E55" s="27">
        <f t="shared" si="2"/>
        <v>-16000000</v>
      </c>
      <c r="F55" s="27">
        <f t="shared" si="2"/>
        <v>-1000000</v>
      </c>
      <c r="G55" s="7"/>
      <c r="H55" s="28">
        <f>H24</f>
        <v>-42000000</v>
      </c>
      <c r="I55" s="7"/>
      <c r="J55" s="27">
        <f t="shared" si="3"/>
        <v>15000000</v>
      </c>
      <c r="K55" s="27">
        <f t="shared" si="3"/>
        <v>-60000000</v>
      </c>
      <c r="L55" s="7"/>
      <c r="M55" s="7"/>
      <c r="N55" s="7"/>
      <c r="O55" s="7"/>
      <c r="P55" s="7"/>
      <c r="Q55" s="7"/>
      <c r="R55" s="7"/>
      <c r="S55" s="7"/>
      <c r="T55" s="7"/>
      <c r="U55" s="7"/>
      <c r="V55" s="7"/>
      <c r="W55" s="7"/>
    </row>
    <row r="56" spans="1:23" x14ac:dyDescent="0.2">
      <c r="A56" s="44" t="str">
        <f>A25</f>
        <v>Litigation costs (recoveries), net</v>
      </c>
      <c r="B56" s="7"/>
      <c r="C56" s="27">
        <f t="shared" si="2"/>
        <v>-11000000</v>
      </c>
      <c r="D56" s="27">
        <f t="shared" si="2"/>
        <v>-9000000</v>
      </c>
      <c r="E56" s="27">
        <f t="shared" si="2"/>
        <v>6000000</v>
      </c>
      <c r="F56" s="27">
        <f t="shared" si="2"/>
        <v>3000000</v>
      </c>
      <c r="G56" s="7"/>
      <c r="H56" s="28">
        <f>H25</f>
        <v>-11000000</v>
      </c>
      <c r="I56" s="7"/>
      <c r="J56" s="27">
        <f t="shared" si="3"/>
        <v>31000000</v>
      </c>
      <c r="K56" s="27">
        <f t="shared" si="3"/>
        <v>4000000</v>
      </c>
      <c r="L56" s="7"/>
      <c r="M56" s="7"/>
      <c r="N56" s="7"/>
      <c r="O56" s="7"/>
      <c r="P56" s="7"/>
      <c r="Q56" s="7"/>
      <c r="R56" s="7"/>
      <c r="S56" s="7"/>
      <c r="T56" s="7"/>
      <c r="U56" s="7"/>
      <c r="V56" s="7"/>
      <c r="W56" s="7"/>
    </row>
    <row r="57" spans="1:23" x14ac:dyDescent="0.2">
      <c r="A57" s="44" t="str">
        <f>A26</f>
        <v>Other (income) expenses, net</v>
      </c>
      <c r="B57" s="7"/>
      <c r="C57" s="27">
        <f t="shared" si="2"/>
        <v>-1000000</v>
      </c>
      <c r="D57" s="27">
        <f t="shared" si="2"/>
        <v>0</v>
      </c>
      <c r="E57" s="27">
        <f t="shared" si="2"/>
        <v>-9000000</v>
      </c>
      <c r="F57" s="27">
        <f t="shared" si="2"/>
        <v>3000000</v>
      </c>
      <c r="G57" s="7"/>
      <c r="H57" s="28">
        <f>H26</f>
        <v>-7000000</v>
      </c>
      <c r="I57" s="7"/>
      <c r="J57" s="27">
        <f t="shared" si="3"/>
        <v>-1000000</v>
      </c>
      <c r="K57" s="27">
        <f t="shared" si="3"/>
        <v>-2000000</v>
      </c>
      <c r="L57" s="7"/>
      <c r="M57" s="7"/>
      <c r="N57" s="7"/>
      <c r="O57" s="7"/>
      <c r="P57" s="7"/>
      <c r="Q57" s="7"/>
      <c r="R57" s="7"/>
      <c r="S57" s="7"/>
      <c r="T57" s="7"/>
      <c r="U57" s="7"/>
      <c r="V57" s="7"/>
      <c r="W57" s="7"/>
    </row>
    <row r="58" spans="1:23" x14ac:dyDescent="0.2">
      <c r="A58" s="44" t="str">
        <f>A13</f>
        <v>NY MMIS Charge</v>
      </c>
      <c r="B58" s="7"/>
      <c r="C58" s="27">
        <f>C32</f>
        <v>8000000</v>
      </c>
      <c r="D58" s="27">
        <f>D32</f>
        <v>1000000</v>
      </c>
      <c r="E58" s="27">
        <f>E32</f>
        <v>1000000</v>
      </c>
      <c r="F58" s="27">
        <f>F32</f>
        <v>-1000000</v>
      </c>
      <c r="G58" s="7"/>
      <c r="H58" s="28">
        <f>H32</f>
        <v>9000000</v>
      </c>
      <c r="I58" s="7"/>
      <c r="J58" s="27">
        <f>J32</f>
        <v>0</v>
      </c>
      <c r="K58" s="27">
        <f>K32</f>
        <v>-1000000</v>
      </c>
      <c r="L58" s="7"/>
      <c r="M58" s="7"/>
      <c r="N58" s="7"/>
      <c r="O58" s="7"/>
      <c r="P58" s="7"/>
      <c r="Q58" s="7"/>
      <c r="R58" s="7"/>
      <c r="S58" s="7"/>
      <c r="T58" s="7"/>
      <c r="U58" s="7"/>
      <c r="V58" s="7"/>
      <c r="W58" s="7"/>
    </row>
    <row r="59" spans="1:23" x14ac:dyDescent="0.2">
      <c r="A59" s="44" t="s">
        <v>102</v>
      </c>
      <c r="B59" s="7"/>
      <c r="C59" s="27">
        <v>0</v>
      </c>
      <c r="D59" s="27">
        <v>0</v>
      </c>
      <c r="E59" s="27">
        <v>0</v>
      </c>
      <c r="F59" s="27">
        <v>0</v>
      </c>
      <c r="G59" s="7"/>
      <c r="H59" s="28">
        <v>0</v>
      </c>
      <c r="I59" s="7"/>
      <c r="J59" s="27">
        <v>0</v>
      </c>
      <c r="K59" s="27">
        <v>0</v>
      </c>
      <c r="L59" s="7"/>
      <c r="M59" s="7"/>
      <c r="N59" s="7"/>
      <c r="O59" s="7"/>
      <c r="P59" s="7"/>
      <c r="Q59" s="7"/>
      <c r="R59" s="7"/>
      <c r="S59" s="7"/>
      <c r="T59" s="7"/>
      <c r="U59" s="7"/>
      <c r="V59" s="7"/>
      <c r="W59" s="7"/>
    </row>
    <row r="60" spans="1:23" x14ac:dyDescent="0.2">
      <c r="A60" s="45" t="str">
        <f>A14</f>
        <v>Health Enterprise Charge</v>
      </c>
      <c r="B60" s="9"/>
      <c r="C60" s="19">
        <f>C33</f>
        <v>-5000000</v>
      </c>
      <c r="D60" s="19">
        <f>D33</f>
        <v>0</v>
      </c>
      <c r="E60" s="19">
        <f>E33</f>
        <v>-3000000</v>
      </c>
      <c r="F60" s="19">
        <f>F33</f>
        <v>0</v>
      </c>
      <c r="G60" s="7"/>
      <c r="H60" s="20">
        <f>H33</f>
        <v>-8000000</v>
      </c>
      <c r="I60" s="7"/>
      <c r="J60" s="19">
        <f>J33</f>
        <v>0</v>
      </c>
      <c r="K60" s="19">
        <f>K33</f>
        <v>0</v>
      </c>
      <c r="L60" s="7"/>
      <c r="M60" s="7"/>
      <c r="N60" s="7"/>
      <c r="O60" s="7"/>
      <c r="P60" s="7"/>
      <c r="Q60" s="7"/>
      <c r="R60" s="7"/>
      <c r="S60" s="7"/>
      <c r="T60" s="7"/>
      <c r="U60" s="7"/>
      <c r="V60" s="7"/>
      <c r="W60" s="7"/>
    </row>
    <row r="61" spans="1:23" ht="13.5" thickBot="1" x14ac:dyDescent="0.25">
      <c r="A61" s="21" t="s">
        <v>38</v>
      </c>
      <c r="B61" s="21"/>
      <c r="C61" s="30">
        <f>SUM(C47:C60)</f>
        <v>153000000</v>
      </c>
      <c r="D61" s="30">
        <f>SUM(D47:D60)</f>
        <v>157000000</v>
      </c>
      <c r="E61" s="30">
        <f>SUM(E47:E60)</f>
        <v>174000000</v>
      </c>
      <c r="F61" s="30">
        <f>SUM(F47:F60)</f>
        <v>188000000</v>
      </c>
      <c r="G61" s="15"/>
      <c r="H61" s="31">
        <f>SUM(H47:H60)</f>
        <v>672000000</v>
      </c>
      <c r="I61" s="7"/>
      <c r="J61" s="30">
        <f>SUM(J47:J60)</f>
        <v>161000000</v>
      </c>
      <c r="K61" s="30">
        <f>SUM(K47:K60)</f>
        <v>166000000</v>
      </c>
      <c r="L61" s="7"/>
      <c r="M61" s="7"/>
      <c r="N61" s="7"/>
      <c r="O61" s="7"/>
      <c r="P61" s="7"/>
      <c r="Q61" s="7"/>
      <c r="R61" s="7"/>
      <c r="S61" s="7"/>
      <c r="T61" s="7"/>
      <c r="U61" s="7"/>
      <c r="V61" s="7"/>
      <c r="W61" s="7"/>
    </row>
    <row r="62" spans="1:23" ht="13.5" thickTop="1" x14ac:dyDescent="0.2">
      <c r="A62" s="24"/>
      <c r="B62" s="24"/>
      <c r="C62" s="48">
        <f>C61/C44</f>
        <v>9.8518995492594977E-2</v>
      </c>
      <c r="D62" s="48">
        <f>D61/D44</f>
        <v>0.10494652406417113</v>
      </c>
      <c r="E62" s="48">
        <f>E61/E44</f>
        <v>0.11756756756756757</v>
      </c>
      <c r="F62" s="48">
        <f>F61/F44</f>
        <v>0.12592096450100468</v>
      </c>
      <c r="G62" s="7"/>
      <c r="H62" s="49">
        <f>H61/H44</f>
        <v>0.11159083361009631</v>
      </c>
      <c r="I62" s="7"/>
      <c r="J62" s="48">
        <f>J61/J44</f>
        <v>0.11338028169014085</v>
      </c>
      <c r="K62" s="48">
        <f>K61/K44</f>
        <v>0.11968276856524873</v>
      </c>
      <c r="L62" s="7"/>
      <c r="M62" s="7"/>
      <c r="N62" s="7"/>
      <c r="O62" s="7"/>
      <c r="P62" s="7"/>
      <c r="Q62" s="7"/>
      <c r="R62" s="7"/>
      <c r="S62" s="7"/>
      <c r="T62" s="7"/>
      <c r="U62" s="7"/>
      <c r="V62" s="7"/>
      <c r="W62" s="7"/>
    </row>
    <row r="63" spans="1:23" ht="13.5" thickBot="1" x14ac:dyDescent="0.25">
      <c r="A63" s="50"/>
      <c r="B63" s="50"/>
      <c r="C63" s="50"/>
      <c r="D63" s="50"/>
      <c r="E63" s="50"/>
      <c r="F63" s="50"/>
      <c r="G63" s="7"/>
      <c r="H63" s="56"/>
      <c r="I63" s="50"/>
      <c r="J63" s="50"/>
      <c r="K63" s="50"/>
      <c r="L63" s="7"/>
      <c r="M63" s="7"/>
      <c r="N63" s="7"/>
      <c r="O63" s="7"/>
      <c r="P63" s="7"/>
      <c r="Q63" s="7"/>
      <c r="R63" s="7"/>
      <c r="S63" s="7"/>
      <c r="T63" s="7"/>
      <c r="U63" s="7"/>
      <c r="V63" s="7"/>
      <c r="W63" s="7"/>
    </row>
    <row r="64" spans="1:23" x14ac:dyDescent="0.2">
      <c r="A64" s="52"/>
      <c r="B64" s="52"/>
      <c r="C64" s="52"/>
      <c r="D64" s="52"/>
      <c r="E64" s="52"/>
      <c r="F64" s="52"/>
      <c r="G64" s="7"/>
      <c r="H64" s="52"/>
      <c r="I64" s="52"/>
      <c r="J64" s="52"/>
      <c r="K64" s="52"/>
      <c r="L64" s="7"/>
      <c r="M64" s="7"/>
      <c r="N64" s="7"/>
      <c r="O64" s="7"/>
      <c r="P64" s="7"/>
      <c r="Q64" s="7"/>
      <c r="R64" s="7"/>
      <c r="S64" s="7"/>
      <c r="T64" s="7"/>
      <c r="U64" s="7"/>
      <c r="V64" s="7"/>
      <c r="W64" s="7"/>
    </row>
    <row r="65" spans="1:23" x14ac:dyDescent="0.2">
      <c r="A65" s="15" t="s">
        <v>39</v>
      </c>
      <c r="B65" s="7"/>
      <c r="C65" s="7"/>
      <c r="D65" s="7"/>
      <c r="E65" s="7"/>
      <c r="F65" s="7"/>
      <c r="G65" s="7"/>
      <c r="H65" s="7"/>
      <c r="I65" s="7"/>
      <c r="J65" s="7"/>
      <c r="K65" s="7"/>
      <c r="L65" s="7"/>
      <c r="M65" s="7"/>
      <c r="N65" s="7"/>
      <c r="O65" s="7"/>
      <c r="P65" s="7"/>
      <c r="Q65" s="7"/>
      <c r="R65" s="7"/>
      <c r="S65" s="7"/>
      <c r="T65" s="7"/>
      <c r="U65" s="7"/>
      <c r="V65" s="7"/>
      <c r="W65" s="7"/>
    </row>
    <row r="66" spans="1:23" x14ac:dyDescent="0.2">
      <c r="A66" s="15" t="s">
        <v>26</v>
      </c>
      <c r="B66" s="7"/>
      <c r="C66" s="7"/>
      <c r="D66" s="7"/>
      <c r="E66" s="7"/>
      <c r="F66" s="7"/>
      <c r="G66" s="7"/>
      <c r="H66" s="7"/>
      <c r="I66" s="7"/>
      <c r="J66" s="7"/>
      <c r="K66" s="7"/>
      <c r="L66" s="7"/>
      <c r="M66" s="7"/>
      <c r="N66" s="7"/>
      <c r="O66" s="7"/>
      <c r="P66" s="7"/>
      <c r="Q66" s="7"/>
      <c r="R66" s="7"/>
      <c r="S66" s="7"/>
      <c r="T66" s="7"/>
      <c r="U66" s="7"/>
      <c r="V66" s="7"/>
      <c r="W66" s="7"/>
    </row>
    <row r="67" spans="1:23" x14ac:dyDescent="0.2">
      <c r="A67" s="10"/>
      <c r="B67" s="10"/>
      <c r="C67" s="10" t="str">
        <f>'Investor Metrics File'!$B$3</f>
        <v>Q1 2017</v>
      </c>
      <c r="D67" s="10" t="str">
        <f>'Investor Metrics File'!$B$4</f>
        <v>Q2 2017</v>
      </c>
      <c r="E67" s="10" t="str">
        <f>'Investor Metrics File'!$B$5</f>
        <v>Q3 2017</v>
      </c>
      <c r="F67" s="10" t="str">
        <f>'Investor Metrics File'!$B$6</f>
        <v>Q4 2017</v>
      </c>
      <c r="G67" s="11"/>
      <c r="H67" s="12" t="str">
        <f>'Investor Metrics File'!$B$7</f>
        <v>FY 2017</v>
      </c>
      <c r="I67" s="11"/>
      <c r="J67" s="10" t="str">
        <f>'Investor Metrics File'!$E$3</f>
        <v>Q1 2018</v>
      </c>
      <c r="K67" s="10" t="str">
        <f>'Investor Metrics File'!$E$4</f>
        <v>Q2 2018</v>
      </c>
      <c r="L67" s="7"/>
      <c r="M67" s="7"/>
      <c r="N67" s="7"/>
      <c r="O67" s="7"/>
      <c r="P67" s="7"/>
      <c r="Q67" s="7"/>
      <c r="R67" s="7"/>
      <c r="S67" s="7"/>
      <c r="T67" s="7"/>
      <c r="U67" s="7"/>
      <c r="V67" s="7"/>
      <c r="W67" s="7"/>
    </row>
    <row r="68" spans="1:23" x14ac:dyDescent="0.2">
      <c r="A68" s="13"/>
      <c r="B68" s="13"/>
      <c r="C68" s="13"/>
      <c r="D68" s="13"/>
      <c r="E68" s="13"/>
      <c r="F68" s="13"/>
      <c r="G68" s="7"/>
      <c r="H68" s="14"/>
      <c r="I68" s="7"/>
      <c r="J68" s="13"/>
      <c r="K68" s="13"/>
      <c r="L68" s="7"/>
      <c r="M68" s="7"/>
      <c r="N68" s="7"/>
      <c r="O68" s="7"/>
      <c r="P68" s="7"/>
      <c r="Q68" s="7"/>
      <c r="R68" s="7"/>
      <c r="S68" s="7"/>
      <c r="T68" s="7"/>
      <c r="U68" s="7"/>
      <c r="V68" s="7"/>
      <c r="W68" s="7"/>
    </row>
    <row r="69" spans="1:23" x14ac:dyDescent="0.2">
      <c r="A69" s="7" t="s">
        <v>40</v>
      </c>
      <c r="B69" s="7"/>
      <c r="C69" s="7"/>
      <c r="D69" s="7"/>
      <c r="E69" s="7"/>
      <c r="F69" s="7"/>
      <c r="G69" s="7"/>
      <c r="H69" s="26"/>
      <c r="I69" s="7"/>
      <c r="J69" s="7"/>
      <c r="K69" s="7"/>
      <c r="L69" s="7"/>
      <c r="M69" s="7"/>
      <c r="N69" s="7"/>
      <c r="O69" s="7"/>
      <c r="P69" s="7"/>
      <c r="Q69" s="7"/>
      <c r="R69" s="7"/>
      <c r="S69" s="7"/>
      <c r="T69" s="7"/>
      <c r="U69" s="7"/>
      <c r="V69" s="7"/>
      <c r="W69" s="7"/>
    </row>
    <row r="70" spans="1:23" x14ac:dyDescent="0.2">
      <c r="A70" s="55" t="s">
        <v>41</v>
      </c>
      <c r="B70" s="7"/>
      <c r="C70" s="16">
        <v>-22000000</v>
      </c>
      <c r="D70" s="16">
        <v>-11000000</v>
      </c>
      <c r="E70" s="16">
        <v>13000000</v>
      </c>
      <c r="F70" s="16">
        <v>4000000</v>
      </c>
      <c r="G70" s="7"/>
      <c r="H70" s="17">
        <v>-16000000</v>
      </c>
      <c r="I70" s="7"/>
      <c r="J70" s="16">
        <v>-54000000</v>
      </c>
      <c r="K70" s="16">
        <v>54000000</v>
      </c>
      <c r="L70" s="7"/>
      <c r="M70" s="7"/>
      <c r="N70" s="7"/>
      <c r="O70" s="7"/>
      <c r="P70" s="7"/>
      <c r="Q70" s="7"/>
      <c r="R70" s="7"/>
      <c r="S70" s="7"/>
      <c r="T70" s="7"/>
      <c r="U70" s="7"/>
      <c r="V70" s="7"/>
      <c r="W70" s="7"/>
    </row>
    <row r="71" spans="1:23" x14ac:dyDescent="0.2">
      <c r="A71" s="44" t="str">
        <f>A19</f>
        <v>Restructuring and related costs</v>
      </c>
      <c r="B71" s="7"/>
      <c r="C71" s="27">
        <f t="shared" ref="C71:F73" si="4">C19</f>
        <v>18000000</v>
      </c>
      <c r="D71" s="27">
        <f t="shared" si="4"/>
        <v>36000000</v>
      </c>
      <c r="E71" s="27">
        <f t="shared" si="4"/>
        <v>22000000</v>
      </c>
      <c r="F71" s="27">
        <f t="shared" si="4"/>
        <v>25000000</v>
      </c>
      <c r="G71" s="7"/>
      <c r="H71" s="28">
        <f>H19</f>
        <v>101000000</v>
      </c>
      <c r="I71" s="7"/>
      <c r="J71" s="27">
        <f t="shared" ref="J71:K73" si="5">J19</f>
        <v>20000000</v>
      </c>
      <c r="K71" s="27">
        <f t="shared" si="5"/>
        <v>17000000</v>
      </c>
      <c r="L71" s="7"/>
      <c r="M71" s="7"/>
      <c r="N71" s="7"/>
      <c r="O71" s="7"/>
      <c r="P71" s="7"/>
      <c r="Q71" s="7"/>
      <c r="R71" s="7"/>
      <c r="S71" s="7"/>
      <c r="T71" s="7"/>
      <c r="U71" s="7"/>
      <c r="V71" s="7"/>
      <c r="W71" s="7"/>
    </row>
    <row r="72" spans="1:23" x14ac:dyDescent="0.2">
      <c r="A72" s="44" t="str">
        <f>A20</f>
        <v>Amortization of acquired intangible assets</v>
      </c>
      <c r="B72" s="7"/>
      <c r="C72" s="27">
        <f t="shared" si="4"/>
        <v>61000000</v>
      </c>
      <c r="D72" s="27">
        <f t="shared" si="4"/>
        <v>61000000</v>
      </c>
      <c r="E72" s="27">
        <f t="shared" si="4"/>
        <v>60000000</v>
      </c>
      <c r="F72" s="27">
        <f t="shared" si="4"/>
        <v>61000000</v>
      </c>
      <c r="G72" s="7"/>
      <c r="H72" s="28">
        <f>H20</f>
        <v>243000000</v>
      </c>
      <c r="I72" s="7"/>
      <c r="J72" s="27">
        <f t="shared" si="5"/>
        <v>61000000</v>
      </c>
      <c r="K72" s="27">
        <f t="shared" si="5"/>
        <v>60000000</v>
      </c>
      <c r="L72" s="7"/>
      <c r="M72" s="7"/>
      <c r="N72" s="7"/>
      <c r="O72" s="7"/>
      <c r="P72" s="7"/>
      <c r="Q72" s="7"/>
      <c r="R72" s="7"/>
      <c r="S72" s="7"/>
      <c r="T72" s="7"/>
      <c r="U72" s="7"/>
      <c r="V72" s="7"/>
      <c r="W72" s="7"/>
    </row>
    <row r="73" spans="1:23" x14ac:dyDescent="0.2">
      <c r="A73" s="44" t="str">
        <f>A21</f>
        <v>Goodwill impairment</v>
      </c>
      <c r="B73" s="7"/>
      <c r="C73" s="27">
        <f t="shared" si="4"/>
        <v>0</v>
      </c>
      <c r="D73" s="27">
        <f t="shared" si="4"/>
        <v>0</v>
      </c>
      <c r="E73" s="27">
        <f t="shared" si="4"/>
        <v>0</v>
      </c>
      <c r="F73" s="27">
        <f t="shared" si="4"/>
        <v>0</v>
      </c>
      <c r="G73" s="7"/>
      <c r="H73" s="28">
        <f>H21</f>
        <v>0</v>
      </c>
      <c r="I73" s="7"/>
      <c r="J73" s="27">
        <f t="shared" si="5"/>
        <v>0</v>
      </c>
      <c r="K73" s="27">
        <f t="shared" si="5"/>
        <v>0</v>
      </c>
      <c r="L73" s="7"/>
      <c r="M73" s="7"/>
      <c r="N73" s="7"/>
      <c r="O73" s="7"/>
      <c r="P73" s="7"/>
      <c r="Q73" s="7"/>
      <c r="R73" s="7"/>
      <c r="S73" s="7"/>
      <c r="T73" s="7"/>
      <c r="U73" s="7"/>
      <c r="V73" s="7"/>
      <c r="W73" s="7"/>
    </row>
    <row r="74" spans="1:23" x14ac:dyDescent="0.2">
      <c r="A74" s="44" t="str">
        <f>A23</f>
        <v>Separation costs</v>
      </c>
      <c r="B74" s="7"/>
      <c r="C74" s="27">
        <f t="shared" ref="C74:F77" si="6">C23</f>
        <v>5000000</v>
      </c>
      <c r="D74" s="27">
        <f t="shared" si="6"/>
        <v>1000000</v>
      </c>
      <c r="E74" s="27">
        <f t="shared" si="6"/>
        <v>2000000</v>
      </c>
      <c r="F74" s="27">
        <f t="shared" si="6"/>
        <v>4000000</v>
      </c>
      <c r="G74" s="7"/>
      <c r="H74" s="28">
        <f>H23</f>
        <v>12000000</v>
      </c>
      <c r="I74" s="7"/>
      <c r="J74" s="27">
        <f t="shared" ref="J74:K77" si="7">J23</f>
        <v>0</v>
      </c>
      <c r="K74" s="27">
        <f t="shared" si="7"/>
        <v>0</v>
      </c>
      <c r="L74" s="7"/>
      <c r="M74" s="7"/>
      <c r="N74" s="7"/>
      <c r="O74" s="7"/>
      <c r="P74" s="7"/>
      <c r="Q74" s="7"/>
      <c r="R74" s="7"/>
      <c r="S74" s="7"/>
      <c r="T74" s="7"/>
      <c r="U74" s="7"/>
      <c r="V74" s="7"/>
      <c r="W74" s="7"/>
    </row>
    <row r="75" spans="1:23" x14ac:dyDescent="0.2">
      <c r="A75" s="44" t="str">
        <f>A24</f>
        <v>(Gain) loss on divestitures and transaction costs</v>
      </c>
      <c r="B75" s="7"/>
      <c r="C75" s="27">
        <f t="shared" si="6"/>
        <v>0</v>
      </c>
      <c r="D75" s="27">
        <f t="shared" si="6"/>
        <v>-25000000</v>
      </c>
      <c r="E75" s="27">
        <f t="shared" si="6"/>
        <v>-16000000</v>
      </c>
      <c r="F75" s="27">
        <f t="shared" si="6"/>
        <v>-1000000</v>
      </c>
      <c r="G75" s="7"/>
      <c r="H75" s="28">
        <f>H24</f>
        <v>-42000000</v>
      </c>
      <c r="I75" s="7"/>
      <c r="J75" s="27">
        <f t="shared" si="7"/>
        <v>15000000</v>
      </c>
      <c r="K75" s="27">
        <f t="shared" si="7"/>
        <v>-60000000</v>
      </c>
      <c r="L75" s="7"/>
      <c r="M75" s="7"/>
      <c r="N75" s="7"/>
      <c r="O75" s="7"/>
      <c r="P75" s="7"/>
      <c r="Q75" s="7"/>
      <c r="R75" s="7"/>
      <c r="S75" s="7"/>
      <c r="T75" s="7"/>
      <c r="U75" s="7"/>
      <c r="V75" s="7"/>
      <c r="W75" s="7"/>
    </row>
    <row r="76" spans="1:23" x14ac:dyDescent="0.2">
      <c r="A76" s="44" t="str">
        <f>A25</f>
        <v>Litigation costs (recoveries), net</v>
      </c>
      <c r="B76" s="7"/>
      <c r="C76" s="27">
        <f t="shared" si="6"/>
        <v>-11000000</v>
      </c>
      <c r="D76" s="27">
        <f t="shared" si="6"/>
        <v>-9000000</v>
      </c>
      <c r="E76" s="27">
        <f t="shared" si="6"/>
        <v>6000000</v>
      </c>
      <c r="F76" s="27">
        <f t="shared" si="6"/>
        <v>3000000</v>
      </c>
      <c r="G76" s="7"/>
      <c r="H76" s="28">
        <f>H25</f>
        <v>-11000000</v>
      </c>
      <c r="I76" s="7"/>
      <c r="J76" s="27">
        <f t="shared" si="7"/>
        <v>31000000</v>
      </c>
      <c r="K76" s="27">
        <f t="shared" si="7"/>
        <v>4000000</v>
      </c>
      <c r="L76" s="7"/>
      <c r="M76" s="7"/>
      <c r="N76" s="7"/>
      <c r="O76" s="7"/>
      <c r="P76" s="7"/>
      <c r="Q76" s="7"/>
      <c r="R76" s="7"/>
      <c r="S76" s="7"/>
      <c r="T76" s="7"/>
      <c r="U76" s="7"/>
      <c r="V76" s="7"/>
      <c r="W76" s="7"/>
    </row>
    <row r="77" spans="1:23" x14ac:dyDescent="0.2">
      <c r="A77" s="44" t="str">
        <f>A26</f>
        <v>Other (income) expenses, net</v>
      </c>
      <c r="C77" s="27">
        <f t="shared" si="6"/>
        <v>-1000000</v>
      </c>
      <c r="D77" s="27">
        <f t="shared" si="6"/>
        <v>0</v>
      </c>
      <c r="E77" s="27">
        <f t="shared" si="6"/>
        <v>-9000000</v>
      </c>
      <c r="F77" s="27">
        <f t="shared" si="6"/>
        <v>3000000</v>
      </c>
      <c r="H77" s="28">
        <f>H26</f>
        <v>-7000000</v>
      </c>
      <c r="J77" s="27">
        <f t="shared" si="7"/>
        <v>-1000000</v>
      </c>
      <c r="K77" s="27">
        <f t="shared" si="7"/>
        <v>-2000000</v>
      </c>
    </row>
    <row r="78" spans="1:23" x14ac:dyDescent="0.2">
      <c r="A78" s="44" t="str">
        <f>A13</f>
        <v>NY MMIS Charge</v>
      </c>
      <c r="B78" s="7"/>
      <c r="C78" s="27">
        <f t="shared" ref="C78:F79" si="8">C13</f>
        <v>8000000</v>
      </c>
      <c r="D78" s="27">
        <f t="shared" si="8"/>
        <v>1000000</v>
      </c>
      <c r="E78" s="27">
        <f t="shared" si="8"/>
        <v>1000000</v>
      </c>
      <c r="F78" s="27">
        <f t="shared" si="8"/>
        <v>-1000000</v>
      </c>
      <c r="G78" s="7"/>
      <c r="H78" s="28">
        <f>H13</f>
        <v>9000000</v>
      </c>
      <c r="I78" s="7"/>
      <c r="J78" s="27">
        <f t="shared" ref="J78:K79" si="9">J13</f>
        <v>0</v>
      </c>
      <c r="K78" s="27">
        <f t="shared" si="9"/>
        <v>-1000000</v>
      </c>
      <c r="L78" s="7"/>
      <c r="M78" s="7"/>
      <c r="N78" s="7"/>
      <c r="O78" s="7"/>
      <c r="P78" s="7"/>
      <c r="Q78" s="7"/>
      <c r="R78" s="7"/>
      <c r="S78" s="7"/>
      <c r="T78" s="7"/>
      <c r="U78" s="7"/>
      <c r="V78" s="7"/>
      <c r="W78" s="7"/>
    </row>
    <row r="79" spans="1:23" x14ac:dyDescent="0.2">
      <c r="A79" s="45" t="str">
        <f>A14</f>
        <v>Health Enterprise Charge</v>
      </c>
      <c r="B79" s="9"/>
      <c r="C79" s="19">
        <f t="shared" si="8"/>
        <v>-5000000</v>
      </c>
      <c r="D79" s="19">
        <f t="shared" si="8"/>
        <v>0</v>
      </c>
      <c r="E79" s="19">
        <f t="shared" si="8"/>
        <v>-3000000</v>
      </c>
      <c r="F79" s="19">
        <f t="shared" si="8"/>
        <v>0</v>
      </c>
      <c r="G79" s="7"/>
      <c r="H79" s="20">
        <f>H14</f>
        <v>-8000000</v>
      </c>
      <c r="I79" s="7"/>
      <c r="J79" s="19">
        <f t="shared" si="9"/>
        <v>0</v>
      </c>
      <c r="K79" s="19">
        <f t="shared" si="9"/>
        <v>0</v>
      </c>
      <c r="L79" s="7"/>
      <c r="M79" s="7"/>
      <c r="N79" s="7"/>
      <c r="O79" s="7"/>
      <c r="P79" s="7"/>
      <c r="Q79" s="7"/>
      <c r="R79" s="7"/>
      <c r="S79" s="7"/>
      <c r="T79" s="7"/>
      <c r="U79" s="7"/>
      <c r="V79" s="7"/>
      <c r="W79" s="7"/>
    </row>
    <row r="80" spans="1:23" ht="13.5" thickBot="1" x14ac:dyDescent="0.25">
      <c r="A80" s="21" t="s">
        <v>42</v>
      </c>
      <c r="B80" s="21"/>
      <c r="C80" s="30">
        <f>SUM(C70:C79)</f>
        <v>53000000</v>
      </c>
      <c r="D80" s="30">
        <f>SUM(D70:D79)</f>
        <v>54000000</v>
      </c>
      <c r="E80" s="30">
        <f>SUM(E70:E79)</f>
        <v>76000000</v>
      </c>
      <c r="F80" s="30">
        <f>SUM(F70:F79)</f>
        <v>98000000</v>
      </c>
      <c r="G80" s="15"/>
      <c r="H80" s="31">
        <f>SUM(H70:H79)</f>
        <v>281000000</v>
      </c>
      <c r="I80" s="7"/>
      <c r="J80" s="30">
        <f>SUM(J70:J79)</f>
        <v>72000000</v>
      </c>
      <c r="K80" s="30">
        <f>SUM(K70:K79)</f>
        <v>72000000</v>
      </c>
      <c r="L80" s="7"/>
      <c r="M80" s="7"/>
      <c r="N80" s="7"/>
      <c r="O80" s="7"/>
      <c r="P80" s="7"/>
      <c r="Q80" s="7"/>
      <c r="R80" s="7"/>
      <c r="S80" s="7"/>
      <c r="T80" s="7"/>
      <c r="U80" s="7"/>
      <c r="V80" s="7"/>
      <c r="W80" s="7"/>
    </row>
    <row r="81" spans="1:23" ht="13.5" thickTop="1" x14ac:dyDescent="0.2">
      <c r="A81" s="24"/>
      <c r="B81" s="24"/>
      <c r="C81" s="24"/>
      <c r="D81" s="24"/>
      <c r="E81" s="24"/>
      <c r="F81" s="24"/>
      <c r="G81" s="7"/>
      <c r="H81" s="25"/>
      <c r="I81" s="7"/>
      <c r="J81" s="24"/>
      <c r="K81" s="24"/>
      <c r="L81" s="7"/>
      <c r="M81" s="7"/>
      <c r="N81" s="7"/>
      <c r="O81" s="7"/>
      <c r="P81" s="7"/>
      <c r="Q81" s="7"/>
      <c r="R81" s="7"/>
      <c r="S81" s="7"/>
      <c r="T81" s="7"/>
      <c r="U81" s="7"/>
      <c r="V81" s="7"/>
      <c r="W81" s="7"/>
    </row>
    <row r="82" spans="1:23" x14ac:dyDescent="0.2">
      <c r="A82" s="44" t="s">
        <v>43</v>
      </c>
      <c r="B82" s="7"/>
      <c r="C82" s="16">
        <f>C27</f>
        <v>-12000000</v>
      </c>
      <c r="D82" s="16">
        <f>D27</f>
        <v>-7000000</v>
      </c>
      <c r="E82" s="16">
        <f>E27</f>
        <v>30000000</v>
      </c>
      <c r="F82" s="16">
        <f>F27</f>
        <v>-204000000</v>
      </c>
      <c r="G82" s="7"/>
      <c r="H82" s="17">
        <f>H27</f>
        <v>-193000000</v>
      </c>
      <c r="I82" s="7"/>
      <c r="J82" s="16">
        <f>J27</f>
        <v>-4000000</v>
      </c>
      <c r="K82" s="16">
        <f>K27</f>
        <v>43000000</v>
      </c>
      <c r="L82" s="7"/>
      <c r="M82" s="7"/>
      <c r="N82" s="7"/>
      <c r="O82" s="7"/>
      <c r="P82" s="7"/>
      <c r="Q82" s="7"/>
      <c r="R82" s="7"/>
      <c r="S82" s="7"/>
      <c r="T82" s="7"/>
      <c r="U82" s="7"/>
      <c r="V82" s="7"/>
      <c r="W82" s="7"/>
    </row>
    <row r="83" spans="1:23" x14ac:dyDescent="0.2">
      <c r="A83" s="44" t="s">
        <v>44</v>
      </c>
      <c r="B83" s="7"/>
      <c r="C83" s="27">
        <v>30000000</v>
      </c>
      <c r="D83" s="27">
        <v>25000000</v>
      </c>
      <c r="E83" s="27">
        <v>-2000000</v>
      </c>
      <c r="F83" s="27">
        <v>235000000</v>
      </c>
      <c r="G83" s="7"/>
      <c r="H83" s="28">
        <v>288000000</v>
      </c>
      <c r="I83" s="7"/>
      <c r="J83" s="27">
        <v>29000000</v>
      </c>
      <c r="K83" s="27">
        <v>-35000000</v>
      </c>
      <c r="L83" s="7"/>
      <c r="M83" s="7"/>
      <c r="N83" s="7"/>
      <c r="O83" s="7"/>
      <c r="P83" s="7"/>
      <c r="Q83" s="7"/>
      <c r="R83" s="7"/>
      <c r="S83" s="7"/>
      <c r="T83" s="7"/>
      <c r="U83" s="7"/>
      <c r="V83" s="7"/>
      <c r="W83" s="7"/>
    </row>
    <row r="84" spans="1:23" x14ac:dyDescent="0.2">
      <c r="A84" s="18" t="s">
        <v>45</v>
      </c>
      <c r="B84" s="18"/>
      <c r="C84" s="57">
        <f>C80-C82-C83</f>
        <v>35000000</v>
      </c>
      <c r="D84" s="57">
        <f>D80-D82-D83</f>
        <v>36000000</v>
      </c>
      <c r="E84" s="57">
        <f>E80-E82-E83</f>
        <v>48000000</v>
      </c>
      <c r="F84" s="57">
        <f>F80-F82-F83</f>
        <v>67000000</v>
      </c>
      <c r="G84" s="15"/>
      <c r="H84" s="58">
        <f>H80-H82-H83</f>
        <v>186000000</v>
      </c>
      <c r="I84" s="7"/>
      <c r="J84" s="57">
        <f>J80-J82-J83</f>
        <v>47000000</v>
      </c>
      <c r="K84" s="57">
        <f>K80-K82-K83</f>
        <v>64000000</v>
      </c>
      <c r="L84" s="7"/>
      <c r="M84" s="7"/>
      <c r="N84" s="7"/>
      <c r="O84" s="7"/>
      <c r="P84" s="7"/>
      <c r="Q84" s="7"/>
      <c r="R84" s="7"/>
      <c r="S84" s="7"/>
      <c r="T84" s="7"/>
      <c r="U84" s="7"/>
      <c r="V84" s="7"/>
      <c r="W84" s="7"/>
    </row>
    <row r="85" spans="1:23" x14ac:dyDescent="0.2">
      <c r="A85" s="59" t="s">
        <v>46</v>
      </c>
      <c r="B85" s="60"/>
      <c r="C85" s="61">
        <v>2000000</v>
      </c>
      <c r="D85" s="61">
        <v>3000000</v>
      </c>
      <c r="E85" s="61">
        <v>2000000</v>
      </c>
      <c r="F85" s="61">
        <v>3000000</v>
      </c>
      <c r="G85" s="7"/>
      <c r="H85" s="62">
        <v>10000000</v>
      </c>
      <c r="I85" s="7"/>
      <c r="J85" s="61">
        <v>2000000</v>
      </c>
      <c r="K85" s="61">
        <v>3000000</v>
      </c>
      <c r="L85" s="7"/>
      <c r="M85" s="7"/>
      <c r="N85" s="7"/>
      <c r="O85" s="7"/>
      <c r="P85" s="7"/>
      <c r="Q85" s="7"/>
      <c r="R85" s="7"/>
      <c r="S85" s="7"/>
      <c r="T85" s="7"/>
      <c r="U85" s="7"/>
      <c r="V85" s="7"/>
      <c r="W85" s="7"/>
    </row>
    <row r="86" spans="1:23" ht="30" customHeight="1" thickBot="1" x14ac:dyDescent="0.25">
      <c r="A86" s="21" t="s">
        <v>47</v>
      </c>
      <c r="B86" s="21"/>
      <c r="C86" s="30">
        <f>C84-C85</f>
        <v>33000000</v>
      </c>
      <c r="D86" s="30">
        <f>D84-D85</f>
        <v>33000000</v>
      </c>
      <c r="E86" s="30">
        <f>E84-E85</f>
        <v>46000000</v>
      </c>
      <c r="F86" s="30">
        <f>F84-F85</f>
        <v>64000000</v>
      </c>
      <c r="G86" s="15"/>
      <c r="H86" s="31">
        <f>H84-H85</f>
        <v>176000000</v>
      </c>
      <c r="I86" s="7"/>
      <c r="J86" s="30">
        <f>J84-J85</f>
        <v>45000000</v>
      </c>
      <c r="K86" s="30">
        <f>K84-K85</f>
        <v>61000000</v>
      </c>
      <c r="L86" s="7"/>
      <c r="M86" s="7"/>
      <c r="N86" s="7"/>
      <c r="O86" s="7"/>
      <c r="P86" s="7"/>
      <c r="Q86" s="7"/>
      <c r="R86" s="7"/>
      <c r="S86" s="7"/>
      <c r="T86" s="7"/>
      <c r="U86" s="7"/>
      <c r="V86" s="7"/>
      <c r="W86" s="7"/>
    </row>
    <row r="87" spans="1:23" ht="13.5" thickTop="1" x14ac:dyDescent="0.2">
      <c r="A87" s="24"/>
      <c r="B87" s="24"/>
      <c r="C87" s="24"/>
      <c r="D87" s="24"/>
      <c r="E87" s="24"/>
      <c r="F87" s="24"/>
      <c r="G87" s="7"/>
      <c r="H87" s="25"/>
      <c r="I87" s="7"/>
      <c r="J87" s="24"/>
      <c r="K87" s="24"/>
      <c r="L87" s="7"/>
      <c r="M87" s="7"/>
      <c r="N87" s="7"/>
      <c r="O87" s="7"/>
      <c r="P87" s="7"/>
      <c r="Q87" s="7"/>
      <c r="R87" s="7"/>
      <c r="S87" s="7"/>
      <c r="T87" s="7"/>
      <c r="U87" s="7"/>
      <c r="V87" s="7"/>
      <c r="W87" s="7"/>
    </row>
    <row r="88" spans="1:23" ht="30" customHeight="1" x14ac:dyDescent="0.2">
      <c r="A88" s="7" t="s">
        <v>48</v>
      </c>
      <c r="B88" s="7"/>
      <c r="C88" s="38">
        <v>205782000</v>
      </c>
      <c r="D88" s="38">
        <v>206699000</v>
      </c>
      <c r="E88" s="38">
        <v>207088000</v>
      </c>
      <c r="F88" s="38">
        <v>212873000</v>
      </c>
      <c r="G88" s="7"/>
      <c r="H88" s="39">
        <v>206693000</v>
      </c>
      <c r="I88" s="7"/>
      <c r="J88" s="38">
        <v>208009000</v>
      </c>
      <c r="K88" s="38">
        <v>208889000</v>
      </c>
      <c r="L88" s="7"/>
      <c r="M88" s="7"/>
      <c r="N88" s="7"/>
      <c r="O88" s="7"/>
      <c r="P88" s="7"/>
      <c r="Q88" s="7"/>
      <c r="R88" s="7"/>
      <c r="S88" s="7"/>
      <c r="T88" s="7"/>
      <c r="U88" s="7"/>
      <c r="V88" s="7"/>
      <c r="W88" s="7"/>
    </row>
    <row r="89" spans="1:23" ht="30" customHeight="1" x14ac:dyDescent="0.2">
      <c r="A89" s="15" t="s">
        <v>49</v>
      </c>
      <c r="B89" s="7"/>
      <c r="C89" s="63">
        <v>0.16036388022276002</v>
      </c>
      <c r="D89" s="64">
        <v>0.15965244147286634</v>
      </c>
      <c r="E89" s="64">
        <v>0.22212779108398362</v>
      </c>
      <c r="F89" s="64">
        <v>0.31064874361708628</v>
      </c>
      <c r="G89" s="15"/>
      <c r="H89" s="65">
        <v>0.85150440508386838</v>
      </c>
      <c r="I89" s="7"/>
      <c r="J89" s="64">
        <v>0.21633679311952847</v>
      </c>
      <c r="K89" s="64">
        <v>0.29202112126536101</v>
      </c>
      <c r="L89" s="7"/>
      <c r="M89" s="7"/>
      <c r="N89" s="7"/>
      <c r="O89" s="7"/>
      <c r="P89" s="7"/>
      <c r="Q89" s="7"/>
      <c r="R89" s="7"/>
      <c r="S89" s="7"/>
      <c r="T89" s="7"/>
      <c r="U89" s="7"/>
      <c r="V89" s="7"/>
      <c r="W89" s="7"/>
    </row>
    <row r="90" spans="1:23" x14ac:dyDescent="0.2"/>
    <row r="91" spans="1:23" x14ac:dyDescent="0.2"/>
  </sheetData>
  <hyperlinks>
    <hyperlink ref="L2" location="Index!A1" display="Back" xr:uid="{699C92E2-AC06-4F22-8651-E40D49F0763C}"/>
  </hyperlinks>
  <pageMargins left="0.75" right="0.75" top="1" bottom="1" header="0.5" footer="0.5"/>
  <pageSetup scale="72" fitToHeight="0" orientation="landscape" r:id="rId1"/>
  <rowBreaks count="1" manualBreakCount="1">
    <brk id="63"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A282C-12BE-4E76-B873-BFA978327E69}">
  <sheetPr>
    <tabColor rgb="FF0070C0"/>
    <pageSetUpPr fitToPage="1"/>
  </sheetPr>
  <dimension ref="A1:V80"/>
  <sheetViews>
    <sheetView showGridLines="0" zoomScale="75" zoomScaleNormal="75" workbookViewId="0"/>
  </sheetViews>
  <sheetFormatPr defaultColWidth="0" defaultRowHeight="12.75" zeroHeight="1" x14ac:dyDescent="0.2"/>
  <cols>
    <col min="1" max="1" width="58.42578125" style="1" customWidth="1"/>
    <col min="2" max="2" width="0.85546875" style="1" customWidth="1"/>
    <col min="3" max="6" width="12.85546875" style="1" customWidth="1"/>
    <col min="7" max="7" width="0.85546875" style="1" customWidth="1"/>
    <col min="8" max="8" width="12.85546875" style="1" customWidth="1"/>
    <col min="9" max="9" width="0.85546875" style="1" customWidth="1"/>
    <col min="10" max="11" width="12.85546875" style="1" customWidth="1"/>
    <col min="12" max="12" width="10.42578125" style="1" customWidth="1"/>
    <col min="13" max="15" width="13.7109375" style="1" hidden="1" customWidth="1"/>
    <col min="16" max="22" width="0" style="1" hidden="1" customWidth="1"/>
    <col min="23" max="16384" width="13.7109375" style="1" hidden="1"/>
  </cols>
  <sheetData>
    <row r="1" spans="1:22" ht="30" customHeight="1" x14ac:dyDescent="0.2">
      <c r="A1" s="154" t="s">
        <v>50</v>
      </c>
      <c r="B1" s="7"/>
      <c r="C1" s="7"/>
      <c r="D1" s="7"/>
      <c r="E1" s="7"/>
      <c r="F1" s="7"/>
      <c r="G1" s="7"/>
      <c r="H1" s="7"/>
      <c r="I1" s="7"/>
      <c r="J1" s="7"/>
      <c r="K1" s="7"/>
      <c r="L1" s="7"/>
      <c r="M1" s="7"/>
      <c r="N1" s="7"/>
      <c r="O1" s="7"/>
      <c r="P1" s="7"/>
      <c r="Q1" s="7"/>
      <c r="R1" s="7"/>
      <c r="S1" s="7"/>
      <c r="T1" s="7"/>
      <c r="U1" s="7"/>
      <c r="V1" s="7"/>
    </row>
    <row r="2" spans="1:22" x14ac:dyDescent="0.2">
      <c r="A2" s="7"/>
      <c r="B2" s="7"/>
      <c r="C2" s="7"/>
      <c r="D2" s="7"/>
      <c r="E2" s="7"/>
      <c r="F2" s="7"/>
      <c r="G2" s="7"/>
      <c r="H2" s="7"/>
      <c r="I2" s="7"/>
      <c r="J2" s="7"/>
      <c r="K2" s="7"/>
      <c r="L2" s="144" t="s">
        <v>17</v>
      </c>
      <c r="M2" s="7"/>
      <c r="N2" s="7"/>
      <c r="O2" s="7"/>
      <c r="P2" s="7"/>
      <c r="Q2" s="7"/>
      <c r="R2" s="7"/>
      <c r="S2" s="7"/>
      <c r="T2" s="7"/>
      <c r="U2" s="7"/>
      <c r="V2" s="7"/>
    </row>
    <row r="3" spans="1:22" x14ac:dyDescent="0.2">
      <c r="A3" s="7"/>
      <c r="B3" s="7"/>
      <c r="C3" s="7"/>
      <c r="D3" s="7"/>
      <c r="E3" s="7"/>
      <c r="F3" s="7"/>
      <c r="G3" s="7"/>
      <c r="H3" s="7"/>
      <c r="I3" s="7"/>
      <c r="J3" s="7"/>
      <c r="K3" s="7"/>
      <c r="L3" s="7"/>
      <c r="M3" s="7"/>
      <c r="N3" s="7"/>
      <c r="O3" s="7"/>
      <c r="P3" s="7"/>
      <c r="Q3" s="7"/>
      <c r="R3" s="7"/>
      <c r="S3" s="7"/>
      <c r="T3" s="7"/>
      <c r="U3" s="7"/>
      <c r="V3" s="7"/>
    </row>
    <row r="4" spans="1:22" x14ac:dyDescent="0.2">
      <c r="A4" s="7"/>
      <c r="B4" s="7"/>
      <c r="C4" s="7"/>
      <c r="D4" s="7"/>
      <c r="E4" s="7"/>
      <c r="F4" s="7"/>
      <c r="G4" s="7"/>
      <c r="H4" s="7"/>
      <c r="I4" s="7"/>
      <c r="J4" s="7"/>
      <c r="K4" s="7"/>
      <c r="L4" s="7"/>
      <c r="M4" s="7"/>
      <c r="N4" s="7"/>
      <c r="O4" s="7"/>
      <c r="P4" s="7"/>
      <c r="Q4" s="7"/>
      <c r="R4" s="7"/>
      <c r="S4" s="7"/>
      <c r="T4" s="7"/>
      <c r="U4" s="7"/>
      <c r="V4" s="7"/>
    </row>
    <row r="5" spans="1:22" x14ac:dyDescent="0.2">
      <c r="A5" s="7"/>
      <c r="B5" s="7"/>
      <c r="C5" s="7"/>
      <c r="D5" s="7"/>
      <c r="E5" s="7"/>
      <c r="F5" s="7"/>
      <c r="G5" s="7"/>
      <c r="H5" s="7"/>
      <c r="I5" s="7"/>
      <c r="J5" s="7"/>
      <c r="K5" s="7"/>
      <c r="L5" s="7"/>
      <c r="M5" s="7"/>
      <c r="N5" s="7"/>
      <c r="O5" s="7"/>
      <c r="P5" s="7"/>
      <c r="Q5" s="7"/>
      <c r="R5" s="7"/>
      <c r="S5" s="7"/>
      <c r="T5" s="7"/>
      <c r="U5" s="7"/>
      <c r="V5" s="7"/>
    </row>
    <row r="6" spans="1:22" x14ac:dyDescent="0.2">
      <c r="A6" s="7"/>
      <c r="B6" s="7"/>
      <c r="C6" s="7"/>
      <c r="D6" s="7"/>
      <c r="E6" s="7"/>
      <c r="F6" s="7"/>
      <c r="G6" s="7"/>
      <c r="H6" s="7"/>
      <c r="I6" s="7"/>
      <c r="J6" s="7"/>
      <c r="K6" s="7"/>
      <c r="L6" s="7"/>
      <c r="M6" s="7"/>
      <c r="N6" s="7"/>
      <c r="O6" s="7"/>
      <c r="P6" s="7"/>
      <c r="Q6" s="7"/>
      <c r="R6" s="7"/>
      <c r="S6" s="7"/>
      <c r="T6" s="7"/>
      <c r="U6" s="7"/>
      <c r="V6" s="7"/>
    </row>
    <row r="7" spans="1:22" ht="30" customHeight="1" x14ac:dyDescent="0.2">
      <c r="A7" s="153" t="s">
        <v>25</v>
      </c>
      <c r="B7" s="7"/>
      <c r="C7" s="7"/>
      <c r="D7" s="7"/>
      <c r="E7" s="7"/>
      <c r="F7" s="7"/>
      <c r="G7" s="7"/>
      <c r="H7" s="7"/>
      <c r="I7" s="7"/>
      <c r="J7" s="7"/>
      <c r="K7" s="7"/>
      <c r="L7" s="7"/>
      <c r="M7" s="7"/>
      <c r="N7" s="7"/>
      <c r="O7" s="7"/>
      <c r="P7" s="7"/>
      <c r="Q7" s="7"/>
      <c r="R7" s="7"/>
      <c r="S7" s="7"/>
      <c r="T7" s="7"/>
      <c r="U7" s="7"/>
      <c r="V7" s="7"/>
    </row>
    <row r="8" spans="1:22" x14ac:dyDescent="0.2">
      <c r="A8" s="15" t="s">
        <v>26</v>
      </c>
      <c r="B8" s="7"/>
      <c r="C8" s="7"/>
      <c r="D8" s="7"/>
      <c r="E8" s="7"/>
      <c r="F8" s="7"/>
      <c r="G8" s="7"/>
      <c r="H8" s="7"/>
      <c r="I8" s="7"/>
      <c r="J8" s="7"/>
      <c r="K8" s="7"/>
      <c r="L8" s="7"/>
      <c r="M8" s="7"/>
      <c r="N8" s="7"/>
      <c r="O8" s="7"/>
      <c r="P8" s="7"/>
      <c r="Q8" s="7"/>
      <c r="R8" s="7"/>
      <c r="S8" s="7"/>
      <c r="T8" s="7"/>
      <c r="U8" s="7"/>
      <c r="V8" s="7"/>
    </row>
    <row r="9" spans="1:22" x14ac:dyDescent="0.2">
      <c r="A9" s="10"/>
      <c r="B9" s="10"/>
      <c r="C9" s="10" t="str">
        <f>'Investor Metrics File'!$B$3</f>
        <v>Q1 2017</v>
      </c>
      <c r="D9" s="10" t="str">
        <f>'Investor Metrics File'!$B$4</f>
        <v>Q2 2017</v>
      </c>
      <c r="E9" s="10" t="str">
        <f>'Investor Metrics File'!$B$5</f>
        <v>Q3 2017</v>
      </c>
      <c r="F9" s="10" t="str">
        <f>'Investor Metrics File'!$B$6</f>
        <v>Q4 2017</v>
      </c>
      <c r="G9" s="11"/>
      <c r="H9" s="12" t="str">
        <f>'Investor Metrics File'!$B$7</f>
        <v>FY 2017</v>
      </c>
      <c r="I9" s="11"/>
      <c r="J9" s="10" t="str">
        <f>'Investor Metrics File'!$E$3</f>
        <v>Q1 2018</v>
      </c>
      <c r="K9" s="10" t="str">
        <f>'Investor Metrics File'!$E$4</f>
        <v>Q2 2018</v>
      </c>
      <c r="L9" s="7"/>
      <c r="M9" s="7"/>
      <c r="N9" s="7"/>
      <c r="O9" s="7"/>
      <c r="P9" s="7"/>
      <c r="Q9" s="7"/>
      <c r="R9" s="7"/>
      <c r="S9" s="7"/>
      <c r="T9" s="7"/>
      <c r="U9" s="7"/>
      <c r="V9" s="7"/>
    </row>
    <row r="10" spans="1:22" x14ac:dyDescent="0.2">
      <c r="A10" s="13"/>
      <c r="B10" s="13"/>
      <c r="C10" s="13"/>
      <c r="D10" s="13"/>
      <c r="E10" s="13"/>
      <c r="F10" s="13"/>
      <c r="G10" s="7"/>
      <c r="H10" s="14"/>
      <c r="I10" s="7"/>
      <c r="J10" s="13"/>
      <c r="K10" s="13"/>
      <c r="L10" s="7"/>
      <c r="M10" s="7"/>
      <c r="N10" s="7"/>
      <c r="O10" s="7"/>
      <c r="P10" s="7"/>
      <c r="Q10" s="7"/>
      <c r="R10" s="7"/>
      <c r="S10" s="7"/>
      <c r="T10" s="7"/>
      <c r="U10" s="7"/>
      <c r="V10" s="7"/>
    </row>
    <row r="11" spans="1:22" x14ac:dyDescent="0.2">
      <c r="A11" s="66" t="s">
        <v>51</v>
      </c>
      <c r="B11" s="7"/>
      <c r="C11" s="7"/>
      <c r="D11" s="7"/>
      <c r="E11" s="7"/>
      <c r="F11" s="7"/>
      <c r="G11" s="7"/>
      <c r="H11" s="26"/>
      <c r="I11" s="7"/>
      <c r="J11" s="7"/>
      <c r="K11" s="7"/>
      <c r="L11" s="7"/>
      <c r="M11" s="7"/>
      <c r="N11" s="7"/>
      <c r="O11" s="7"/>
      <c r="P11" s="7"/>
      <c r="Q11" s="7"/>
      <c r="R11" s="7"/>
      <c r="S11" s="7"/>
      <c r="T11" s="7"/>
      <c r="U11" s="7"/>
      <c r="V11" s="7"/>
    </row>
    <row r="12" spans="1:22" x14ac:dyDescent="0.2">
      <c r="A12" s="15" t="str">
        <f>GAAP!B8</f>
        <v>Revenue</v>
      </c>
      <c r="B12" s="7"/>
      <c r="C12" s="67">
        <v>1553000000</v>
      </c>
      <c r="D12" s="67">
        <v>1496000000</v>
      </c>
      <c r="E12" s="67">
        <v>1480000000</v>
      </c>
      <c r="F12" s="67">
        <v>1493000000</v>
      </c>
      <c r="G12" s="7"/>
      <c r="H12" s="68">
        <v>6022000000</v>
      </c>
      <c r="I12" s="7"/>
      <c r="J12" s="67">
        <v>1420000000</v>
      </c>
      <c r="K12" s="67">
        <v>1387000000</v>
      </c>
      <c r="L12" s="7"/>
      <c r="M12" s="7"/>
      <c r="N12" s="7"/>
      <c r="O12" s="7"/>
      <c r="P12" s="7"/>
      <c r="Q12" s="7"/>
      <c r="R12" s="7"/>
      <c r="S12" s="7"/>
      <c r="T12" s="7"/>
      <c r="U12" s="7"/>
      <c r="V12" s="7"/>
    </row>
    <row r="13" spans="1:22" x14ac:dyDescent="0.2">
      <c r="A13" s="44" t="s">
        <v>54</v>
      </c>
      <c r="B13" s="7"/>
      <c r="C13" s="27">
        <v>-23000000</v>
      </c>
      <c r="D13" s="27">
        <v>-22000000</v>
      </c>
      <c r="E13" s="27">
        <v>-14000000</v>
      </c>
      <c r="F13" s="27">
        <v>0</v>
      </c>
      <c r="G13" s="7"/>
      <c r="H13" s="28">
        <f>SUM(C13:F13)</f>
        <v>-59000000</v>
      </c>
      <c r="I13" s="7"/>
      <c r="J13" s="27">
        <v>0</v>
      </c>
      <c r="K13" s="27">
        <v>0</v>
      </c>
      <c r="L13" s="7"/>
      <c r="M13" s="7"/>
      <c r="N13" s="7"/>
      <c r="O13" s="7"/>
      <c r="P13" s="7"/>
      <c r="Q13" s="7"/>
      <c r="R13" s="7"/>
      <c r="S13" s="7"/>
      <c r="T13" s="7"/>
      <c r="U13" s="7"/>
      <c r="V13" s="7"/>
    </row>
    <row r="14" spans="1:22" x14ac:dyDescent="0.2">
      <c r="A14" s="45" t="s">
        <v>137</v>
      </c>
      <c r="B14" s="9"/>
      <c r="C14" s="19">
        <v>-46000000</v>
      </c>
      <c r="D14" s="19">
        <v>-40000000</v>
      </c>
      <c r="E14" s="19">
        <v>-39000000</v>
      </c>
      <c r="F14" s="19">
        <v>-41000000</v>
      </c>
      <c r="G14" s="7"/>
      <c r="H14" s="20">
        <f>SUM(C14:F14)</f>
        <v>-166000000</v>
      </c>
      <c r="I14" s="7"/>
      <c r="J14" s="19">
        <v>0</v>
      </c>
      <c r="K14" s="19">
        <v>0</v>
      </c>
      <c r="L14" s="7"/>
      <c r="M14" s="7"/>
      <c r="N14" s="7"/>
      <c r="O14" s="7"/>
      <c r="P14" s="7"/>
      <c r="Q14" s="7"/>
      <c r="R14" s="7"/>
      <c r="S14" s="7"/>
      <c r="T14" s="7"/>
      <c r="U14" s="7"/>
      <c r="V14" s="7"/>
    </row>
    <row r="15" spans="1:22" ht="13.5" thickBot="1" x14ac:dyDescent="0.25">
      <c r="A15" s="21" t="s">
        <v>52</v>
      </c>
      <c r="B15" s="21"/>
      <c r="C15" s="30">
        <f>SUM(C12:C14)</f>
        <v>1484000000</v>
      </c>
      <c r="D15" s="30">
        <f>SUM(D12:D14)</f>
        <v>1434000000</v>
      </c>
      <c r="E15" s="30">
        <f>SUM(E12:E14)</f>
        <v>1427000000</v>
      </c>
      <c r="F15" s="30">
        <f>SUM(F12:F14)</f>
        <v>1452000000</v>
      </c>
      <c r="G15" s="15"/>
      <c r="H15" s="31">
        <f>SUM(H12:H14)</f>
        <v>5797000000</v>
      </c>
      <c r="I15" s="7"/>
      <c r="J15" s="30">
        <f>SUM(J12:J14)</f>
        <v>1420000000</v>
      </c>
      <c r="K15" s="30">
        <f>SUM(K12:K14)</f>
        <v>1387000000</v>
      </c>
      <c r="L15" s="7"/>
      <c r="M15" s="7"/>
      <c r="N15" s="7"/>
      <c r="O15" s="7"/>
      <c r="P15" s="7"/>
      <c r="Q15" s="7"/>
      <c r="R15" s="7"/>
      <c r="S15" s="7"/>
      <c r="T15" s="7"/>
      <c r="U15" s="7"/>
      <c r="V15" s="7"/>
    </row>
    <row r="16" spans="1:22" ht="13.5" thickTop="1" x14ac:dyDescent="0.2">
      <c r="A16" s="24"/>
      <c r="B16" s="24"/>
      <c r="C16" s="24"/>
      <c r="D16" s="24"/>
      <c r="E16" s="24"/>
      <c r="F16" s="24"/>
      <c r="G16" s="7"/>
      <c r="H16" s="25"/>
      <c r="I16" s="7"/>
      <c r="J16" s="24"/>
      <c r="K16" s="24"/>
      <c r="L16" s="7"/>
      <c r="M16" s="7"/>
      <c r="N16" s="7"/>
      <c r="O16" s="7"/>
      <c r="P16" s="7"/>
      <c r="Q16" s="7"/>
      <c r="R16" s="7"/>
      <c r="S16" s="7"/>
      <c r="T16" s="7"/>
      <c r="U16" s="7"/>
      <c r="V16" s="7"/>
    </row>
    <row r="17" spans="1:22" x14ac:dyDescent="0.2">
      <c r="A17" s="15" t="s">
        <v>28</v>
      </c>
      <c r="B17" s="7"/>
      <c r="C17" s="16">
        <f>SUMIF(GAAP!$D$6:$M$6,C$9,GAAP!$D$10:$M$10)</f>
        <v>259000000</v>
      </c>
      <c r="D17" s="16">
        <f>SUMIF(GAAP!$D$6:$M$6,D$9,GAAP!$D$10:$M$10)</f>
        <v>243000000</v>
      </c>
      <c r="E17" s="16">
        <f>SUMIF(GAAP!$D$6:$M$6,E$9,GAAP!$D$10:$M$10)</f>
        <v>261000000</v>
      </c>
      <c r="F17" s="16">
        <f>SUMIF(GAAP!$D$6:$M$6,F$9,GAAP!$D$10:$M$10)</f>
        <v>282000000</v>
      </c>
      <c r="G17" s="7"/>
      <c r="H17" s="17">
        <f>SUMIF(GAAP!$D$6:$M$6,H$9,GAAP!$D$10:$M$10)</f>
        <v>1045000000</v>
      </c>
      <c r="I17" s="7"/>
      <c r="J17" s="16">
        <f>SUMIF(GAAP!$D$6:$M$6,J$9,GAAP!$D$10:$M$10)</f>
        <v>252000000</v>
      </c>
      <c r="K17" s="16">
        <f>SUMIF(GAAP!$D$6:$M$6,K$9,GAAP!$D$10:$M$10)</f>
        <v>262000000</v>
      </c>
      <c r="L17" s="7"/>
      <c r="M17" s="7"/>
      <c r="N17" s="7"/>
      <c r="O17" s="7"/>
      <c r="P17" s="7"/>
      <c r="Q17" s="7"/>
      <c r="R17" s="7"/>
      <c r="S17" s="7"/>
      <c r="T17" s="7"/>
      <c r="U17" s="7"/>
      <c r="V17" s="7"/>
    </row>
    <row r="18" spans="1:22" x14ac:dyDescent="0.2">
      <c r="A18" s="44" t="str">
        <f>'Non-GAAP'!A13</f>
        <v>NY MMIS Charge</v>
      </c>
      <c r="B18" s="7"/>
      <c r="C18" s="27">
        <f>SUMIF('Non-GAAP'!$C$8:$N$8,C$9,'Non-GAAP'!$C$13:$N$13)</f>
        <v>8000000</v>
      </c>
      <c r="D18" s="27">
        <f>SUMIF('Non-GAAP'!$C$8:$N$8,D$9,'Non-GAAP'!$C$13:$N$13)</f>
        <v>1000000</v>
      </c>
      <c r="E18" s="27">
        <f>SUMIF('Non-GAAP'!$C$8:$N$8,E$9,'Non-GAAP'!$C$13:$N$13)</f>
        <v>1000000</v>
      </c>
      <c r="F18" s="27">
        <f>SUMIF('Non-GAAP'!$C$8:$N$8,F$9,'Non-GAAP'!$C$13:$N$13)</f>
        <v>-1000000</v>
      </c>
      <c r="G18" s="7"/>
      <c r="H18" s="28">
        <f>SUMIF('Non-GAAP'!$C$8:$N$8,H$9,'Non-GAAP'!$C$13:$N$13)</f>
        <v>9000000</v>
      </c>
      <c r="I18" s="7"/>
      <c r="J18" s="27">
        <f>SUMIF('Non-GAAP'!$C$8:$N$8,J$9,'Non-GAAP'!$C$13:$N$13)</f>
        <v>0</v>
      </c>
      <c r="K18" s="27">
        <f>SUMIF('Non-GAAP'!$C$8:$N$8,K$9,'Non-GAAP'!$C$13:$N$13)</f>
        <v>-1000000</v>
      </c>
      <c r="L18" s="7"/>
      <c r="M18" s="7"/>
      <c r="N18" s="7"/>
      <c r="O18" s="7"/>
      <c r="P18" s="7"/>
      <c r="Q18" s="7"/>
      <c r="R18" s="7"/>
      <c r="S18" s="7"/>
      <c r="T18" s="7"/>
      <c r="U18" s="7"/>
      <c r="V18" s="7"/>
    </row>
    <row r="19" spans="1:22" x14ac:dyDescent="0.2">
      <c r="A19" s="44" t="str">
        <f>'Non-GAAP'!A14</f>
        <v>Health Enterprise Charge</v>
      </c>
      <c r="B19" s="7"/>
      <c r="C19" s="27">
        <f>SUMIF('Non-GAAP'!$C$8:$N$8,C$9,'Non-GAAP'!$C$14:$N$14)</f>
        <v>-5000000</v>
      </c>
      <c r="D19" s="27">
        <f>SUMIF('Non-GAAP'!$C$8:$N$8,D$9,'Non-GAAP'!$C$14:$N$14)</f>
        <v>0</v>
      </c>
      <c r="E19" s="27">
        <f>SUMIF('Non-GAAP'!$C$8:$N$8,E$9,'Non-GAAP'!$C$14:$N$14)</f>
        <v>-3000000</v>
      </c>
      <c r="F19" s="27">
        <f>SUMIF('Non-GAAP'!$C$8:$N$8,F$9,'Non-GAAP'!$C$14:$N$14)</f>
        <v>0</v>
      </c>
      <c r="G19" s="7"/>
      <c r="H19" s="28">
        <f>SUMIF('Non-GAAP'!$C$8:$N$8,H$9,'Non-GAAP'!$C$14:$N$14)</f>
        <v>-8000000</v>
      </c>
      <c r="I19" s="7"/>
      <c r="J19" s="27">
        <f>SUMIF('Non-GAAP'!$C$8:$N$8,J$9,'Non-GAAP'!$C$14:$N$14)</f>
        <v>0</v>
      </c>
      <c r="K19" s="27">
        <f>SUMIF('Non-GAAP'!$C$8:$N$8,K$9,'Non-GAAP'!$C$14:$N$14)</f>
        <v>0</v>
      </c>
      <c r="L19" s="7"/>
      <c r="M19" s="7"/>
      <c r="N19" s="7"/>
      <c r="O19" s="7"/>
      <c r="P19" s="7"/>
      <c r="Q19" s="7"/>
      <c r="R19" s="7"/>
      <c r="S19" s="7"/>
      <c r="T19" s="7"/>
      <c r="U19" s="7"/>
      <c r="V19" s="7"/>
    </row>
    <row r="20" spans="1:22" x14ac:dyDescent="0.2">
      <c r="A20" s="44" t="str">
        <f>A13</f>
        <v>Divestitures</v>
      </c>
      <c r="B20" s="7"/>
      <c r="C20" s="27">
        <v>-3000000</v>
      </c>
      <c r="D20" s="27">
        <v>-2000000</v>
      </c>
      <c r="E20" s="27">
        <v>-2000000</v>
      </c>
      <c r="F20" s="27">
        <v>0</v>
      </c>
      <c r="G20" s="7"/>
      <c r="H20" s="28">
        <f>SUM(C20:F20)</f>
        <v>-7000000</v>
      </c>
      <c r="I20" s="7"/>
      <c r="J20" s="27">
        <v>0</v>
      </c>
      <c r="K20" s="27">
        <v>0</v>
      </c>
      <c r="L20" s="7"/>
      <c r="M20" s="7"/>
      <c r="N20" s="7"/>
      <c r="O20" s="7"/>
      <c r="P20" s="7"/>
      <c r="Q20" s="7"/>
      <c r="R20" s="7"/>
      <c r="S20" s="7"/>
      <c r="T20" s="7"/>
      <c r="U20" s="7"/>
      <c r="V20" s="7"/>
    </row>
    <row r="21" spans="1:22" x14ac:dyDescent="0.2">
      <c r="A21" s="45" t="str">
        <f>A14</f>
        <v>ASC 606 adjustment</v>
      </c>
      <c r="B21" s="9"/>
      <c r="C21" s="19">
        <v>-3000000</v>
      </c>
      <c r="D21" s="19">
        <v>-3000000</v>
      </c>
      <c r="E21" s="19">
        <v>-2000000</v>
      </c>
      <c r="F21" s="19">
        <v>-3000000</v>
      </c>
      <c r="G21" s="7"/>
      <c r="H21" s="20">
        <f>SUM(C21:F21)</f>
        <v>-11000000</v>
      </c>
      <c r="I21" s="7"/>
      <c r="J21" s="19">
        <v>0</v>
      </c>
      <c r="K21" s="19">
        <v>0</v>
      </c>
      <c r="L21" s="7"/>
      <c r="M21" s="7"/>
      <c r="N21" s="7"/>
      <c r="O21" s="7"/>
      <c r="P21" s="7"/>
      <c r="Q21" s="7"/>
      <c r="R21" s="7"/>
      <c r="S21" s="7"/>
      <c r="T21" s="7"/>
      <c r="U21" s="7"/>
      <c r="V21" s="7"/>
    </row>
    <row r="22" spans="1:22" ht="13.5" thickBot="1" x14ac:dyDescent="0.25">
      <c r="A22" s="21" t="s">
        <v>31</v>
      </c>
      <c r="B22" s="21"/>
      <c r="C22" s="30">
        <f>SUM(C17:C21)</f>
        <v>256000000</v>
      </c>
      <c r="D22" s="30">
        <f>SUM(D17:D21)</f>
        <v>239000000</v>
      </c>
      <c r="E22" s="30">
        <f>SUM(E17:E21)</f>
        <v>255000000</v>
      </c>
      <c r="F22" s="30">
        <f>SUM(F17:F21)</f>
        <v>278000000</v>
      </c>
      <c r="G22" s="15"/>
      <c r="H22" s="31">
        <f>SUM(H17:H21)</f>
        <v>1028000000</v>
      </c>
      <c r="I22" s="7"/>
      <c r="J22" s="30">
        <f>SUM(J17:J21)</f>
        <v>252000000</v>
      </c>
      <c r="K22" s="30">
        <f>SUM(K17:K21)</f>
        <v>261000000</v>
      </c>
      <c r="L22" s="7"/>
      <c r="M22" s="7"/>
      <c r="N22" s="7"/>
      <c r="O22" s="7"/>
      <c r="P22" s="7"/>
      <c r="Q22" s="7"/>
      <c r="R22" s="7"/>
      <c r="S22" s="7"/>
      <c r="T22" s="7"/>
      <c r="U22" s="7"/>
      <c r="V22" s="7"/>
    </row>
    <row r="23" spans="1:22" ht="13.5" thickTop="1" x14ac:dyDescent="0.2">
      <c r="A23" s="24"/>
      <c r="B23" s="24"/>
      <c r="C23" s="48">
        <f>C22/C15</f>
        <v>0.1725067385444744</v>
      </c>
      <c r="D23" s="48">
        <f>D22/D15</f>
        <v>0.16666666666666666</v>
      </c>
      <c r="E23" s="48">
        <f>E22/E15</f>
        <v>0.17869656622284513</v>
      </c>
      <c r="F23" s="48">
        <f>F22/F15</f>
        <v>0.19146005509641872</v>
      </c>
      <c r="G23" s="7"/>
      <c r="H23" s="49">
        <f>H22/H15</f>
        <v>0.17733310332930827</v>
      </c>
      <c r="I23" s="7"/>
      <c r="J23" s="48">
        <f>J22/J15</f>
        <v>0.17746478873239438</v>
      </c>
      <c r="K23" s="48">
        <f>K22/K15</f>
        <v>0.18817591925018023</v>
      </c>
      <c r="L23" s="7"/>
      <c r="M23" s="7"/>
      <c r="N23" s="7"/>
      <c r="O23" s="7"/>
      <c r="P23" s="7"/>
      <c r="Q23" s="7"/>
      <c r="R23" s="7"/>
      <c r="S23" s="7"/>
      <c r="T23" s="7"/>
      <c r="U23" s="7"/>
      <c r="V23" s="7"/>
    </row>
    <row r="24" spans="1:22" x14ac:dyDescent="0.2">
      <c r="A24" s="7"/>
      <c r="B24" s="7"/>
      <c r="C24" s="7"/>
      <c r="D24" s="7"/>
      <c r="E24" s="7"/>
      <c r="F24" s="7"/>
      <c r="G24" s="7"/>
      <c r="H24" s="26"/>
      <c r="I24" s="7"/>
      <c r="J24" s="7"/>
      <c r="K24" s="7"/>
      <c r="L24" s="7"/>
      <c r="M24" s="7"/>
      <c r="N24" s="7"/>
      <c r="O24" s="7"/>
      <c r="P24" s="7"/>
      <c r="Q24" s="7"/>
      <c r="R24" s="7"/>
      <c r="S24" s="7"/>
      <c r="T24" s="7"/>
      <c r="U24" s="7"/>
      <c r="V24" s="7"/>
    </row>
    <row r="25" spans="1:22" x14ac:dyDescent="0.2">
      <c r="A25" s="15" t="s">
        <v>37</v>
      </c>
      <c r="B25" s="7"/>
      <c r="C25" s="67">
        <v>-10000000</v>
      </c>
      <c r="D25" s="67">
        <v>-4000000</v>
      </c>
      <c r="E25" s="67">
        <v>-17000000</v>
      </c>
      <c r="F25" s="67">
        <v>208000000</v>
      </c>
      <c r="G25" s="15"/>
      <c r="H25" s="68">
        <v>177000000</v>
      </c>
      <c r="I25" s="15"/>
      <c r="J25" s="67">
        <v>-50000000</v>
      </c>
      <c r="K25" s="67">
        <v>11000000</v>
      </c>
      <c r="L25" s="7"/>
      <c r="M25" s="7"/>
      <c r="N25" s="7"/>
      <c r="O25" s="7"/>
      <c r="P25" s="7"/>
      <c r="Q25" s="7"/>
      <c r="R25" s="7"/>
      <c r="S25" s="7"/>
      <c r="T25" s="7"/>
      <c r="U25" s="7"/>
      <c r="V25" s="7"/>
    </row>
    <row r="26" spans="1:22" x14ac:dyDescent="0.2">
      <c r="A26" s="44" t="str">
        <f>GAAP!B15</f>
        <v>Restructuring and related costs</v>
      </c>
      <c r="B26" s="7"/>
      <c r="C26" s="27">
        <v>18000000</v>
      </c>
      <c r="D26" s="27">
        <v>36000000</v>
      </c>
      <c r="E26" s="27">
        <v>22000000</v>
      </c>
      <c r="F26" s="27">
        <v>25000000</v>
      </c>
      <c r="G26" s="7"/>
      <c r="H26" s="28">
        <v>101000000</v>
      </c>
      <c r="I26" s="7"/>
      <c r="J26" s="27">
        <v>20000000</v>
      </c>
      <c r="K26" s="27">
        <v>17000000</v>
      </c>
      <c r="L26" s="7"/>
      <c r="M26" s="7"/>
      <c r="N26" s="7"/>
      <c r="O26" s="7"/>
      <c r="P26" s="7"/>
      <c r="Q26" s="7"/>
      <c r="R26" s="7"/>
      <c r="S26" s="7"/>
      <c r="T26" s="7"/>
      <c r="U26" s="7"/>
      <c r="V26" s="7"/>
    </row>
    <row r="27" spans="1:22" x14ac:dyDescent="0.2">
      <c r="A27" s="44" t="str">
        <f>GAAP!B16</f>
        <v>Amortization of acquired intangible assets</v>
      </c>
      <c r="B27" s="7"/>
      <c r="C27" s="27">
        <v>61000000</v>
      </c>
      <c r="D27" s="27">
        <v>61000000</v>
      </c>
      <c r="E27" s="27">
        <v>60000000</v>
      </c>
      <c r="F27" s="27">
        <v>61000000</v>
      </c>
      <c r="G27" s="7"/>
      <c r="H27" s="28">
        <v>243000000</v>
      </c>
      <c r="I27" s="7"/>
      <c r="J27" s="27">
        <v>61000000</v>
      </c>
      <c r="K27" s="27">
        <v>60000000</v>
      </c>
      <c r="L27" s="7"/>
      <c r="M27" s="7"/>
      <c r="N27" s="7"/>
      <c r="O27" s="7"/>
      <c r="P27" s="7"/>
      <c r="Q27" s="7"/>
      <c r="R27" s="7"/>
      <c r="S27" s="7"/>
      <c r="T27" s="7"/>
      <c r="U27" s="7"/>
      <c r="V27" s="7"/>
    </row>
    <row r="28" spans="1:22" x14ac:dyDescent="0.2">
      <c r="A28" s="44" t="str">
        <f>GAAP!B17</f>
        <v>Goodwill impairment</v>
      </c>
      <c r="B28" s="7"/>
      <c r="C28" s="27">
        <v>0</v>
      </c>
      <c r="D28" s="27">
        <v>0</v>
      </c>
      <c r="E28" s="27">
        <v>0</v>
      </c>
      <c r="F28" s="27">
        <v>0</v>
      </c>
      <c r="G28" s="7"/>
      <c r="H28" s="28">
        <v>0</v>
      </c>
      <c r="I28" s="7"/>
      <c r="J28" s="27">
        <v>0</v>
      </c>
      <c r="K28" s="27">
        <v>0</v>
      </c>
      <c r="L28" s="7"/>
      <c r="M28" s="7"/>
      <c r="N28" s="7"/>
      <c r="O28" s="7"/>
      <c r="P28" s="7"/>
      <c r="Q28" s="7"/>
      <c r="R28" s="7"/>
      <c r="S28" s="7"/>
      <c r="T28" s="7"/>
      <c r="U28" s="7"/>
      <c r="V28" s="7"/>
    </row>
    <row r="29" spans="1:22" x14ac:dyDescent="0.2">
      <c r="A29" s="44" t="str">
        <f>GAAP!B18</f>
        <v>Interest expense</v>
      </c>
      <c r="B29" s="7"/>
      <c r="C29" s="27">
        <v>36000000</v>
      </c>
      <c r="D29" s="27">
        <v>34000000</v>
      </c>
      <c r="E29" s="27">
        <v>35000000</v>
      </c>
      <c r="F29" s="27">
        <v>32000000</v>
      </c>
      <c r="G29" s="7"/>
      <c r="H29" s="28">
        <v>137000000</v>
      </c>
      <c r="I29" s="7"/>
      <c r="J29" s="27">
        <v>33000000</v>
      </c>
      <c r="K29" s="27">
        <v>37000000</v>
      </c>
      <c r="L29" s="7"/>
      <c r="M29" s="7"/>
      <c r="N29" s="7"/>
      <c r="O29" s="7"/>
      <c r="P29" s="7"/>
      <c r="Q29" s="7"/>
      <c r="R29" s="7"/>
      <c r="S29" s="7"/>
      <c r="T29" s="7"/>
      <c r="U29" s="7"/>
      <c r="V29" s="7"/>
    </row>
    <row r="30" spans="1:22" x14ac:dyDescent="0.2">
      <c r="A30" s="44" t="str">
        <f>GAAP!B19</f>
        <v>Separation costs</v>
      </c>
      <c r="B30" s="7"/>
      <c r="C30" s="27">
        <v>5000000</v>
      </c>
      <c r="D30" s="27">
        <v>1000000</v>
      </c>
      <c r="E30" s="27">
        <v>2000000</v>
      </c>
      <c r="F30" s="27">
        <v>4000000</v>
      </c>
      <c r="G30" s="7"/>
      <c r="H30" s="28">
        <v>12000000</v>
      </c>
      <c r="I30" s="7"/>
      <c r="J30" s="27">
        <v>0</v>
      </c>
      <c r="K30" s="27">
        <v>0</v>
      </c>
      <c r="L30" s="7"/>
      <c r="M30" s="7"/>
      <c r="N30" s="7"/>
      <c r="O30" s="7"/>
      <c r="P30" s="7"/>
      <c r="Q30" s="7"/>
      <c r="R30" s="7"/>
      <c r="S30" s="7"/>
      <c r="T30" s="7"/>
      <c r="U30" s="7"/>
      <c r="V30" s="7"/>
    </row>
    <row r="31" spans="1:22" x14ac:dyDescent="0.2">
      <c r="A31" s="44" t="str">
        <f>GAAP!B20</f>
        <v>(Gain) loss on divestitures and transaction costs</v>
      </c>
      <c r="B31" s="7"/>
      <c r="C31" s="27">
        <v>0</v>
      </c>
      <c r="D31" s="27">
        <v>-25000000</v>
      </c>
      <c r="E31" s="27">
        <v>-16000000</v>
      </c>
      <c r="F31" s="27">
        <v>-1000000</v>
      </c>
      <c r="G31" s="7"/>
      <c r="H31" s="28">
        <v>-42000000</v>
      </c>
      <c r="I31" s="7"/>
      <c r="J31" s="27">
        <v>15000000</v>
      </c>
      <c r="K31" s="27">
        <v>-60000000</v>
      </c>
      <c r="L31" s="7"/>
      <c r="M31" s="7"/>
      <c r="N31" s="7"/>
      <c r="O31" s="7"/>
      <c r="P31" s="7"/>
      <c r="Q31" s="7"/>
      <c r="R31" s="7"/>
      <c r="S31" s="7"/>
      <c r="T31" s="7"/>
      <c r="U31" s="7"/>
      <c r="V31" s="7"/>
    </row>
    <row r="32" spans="1:22" x14ac:dyDescent="0.2">
      <c r="A32" s="44" t="str">
        <f>GAAP!B21</f>
        <v>Litigation costs (recoveries), net</v>
      </c>
      <c r="B32" s="7"/>
      <c r="C32" s="27">
        <v>-11000000</v>
      </c>
      <c r="D32" s="27">
        <v>-9000000</v>
      </c>
      <c r="E32" s="27">
        <v>6000000</v>
      </c>
      <c r="F32" s="27">
        <v>3000000</v>
      </c>
      <c r="G32" s="7"/>
      <c r="H32" s="28">
        <v>-11000000</v>
      </c>
      <c r="I32" s="7"/>
      <c r="J32" s="27">
        <v>31000000</v>
      </c>
      <c r="K32" s="27">
        <v>4000000</v>
      </c>
      <c r="L32" s="7"/>
      <c r="M32" s="7"/>
      <c r="N32" s="7"/>
      <c r="O32" s="7"/>
      <c r="P32" s="7"/>
      <c r="Q32" s="7"/>
      <c r="R32" s="7"/>
      <c r="S32" s="7"/>
      <c r="T32" s="7"/>
      <c r="U32" s="7"/>
      <c r="V32" s="7"/>
    </row>
    <row r="33" spans="1:22" x14ac:dyDescent="0.2">
      <c r="A33" s="44" t="str">
        <f>GAAP!B22</f>
        <v>Other (income) expenses, net</v>
      </c>
      <c r="B33" s="7"/>
      <c r="C33" s="27">
        <v>-1000000</v>
      </c>
      <c r="D33" s="27">
        <v>0</v>
      </c>
      <c r="E33" s="27">
        <v>-9000000</v>
      </c>
      <c r="F33" s="27">
        <v>3000000</v>
      </c>
      <c r="G33" s="7"/>
      <c r="H33" s="28">
        <v>-7000000</v>
      </c>
      <c r="I33" s="7"/>
      <c r="J33" s="27">
        <v>-1000000</v>
      </c>
      <c r="K33" s="27">
        <v>-2000000</v>
      </c>
    </row>
    <row r="34" spans="1:22" x14ac:dyDescent="0.2">
      <c r="A34" s="45" t="str">
        <f>GAAP!B26</f>
        <v>Income tax expense (benefit)</v>
      </c>
      <c r="B34" s="9"/>
      <c r="C34" s="19">
        <v>-12000000</v>
      </c>
      <c r="D34" s="19">
        <v>-7000000</v>
      </c>
      <c r="E34" s="19">
        <v>30000000</v>
      </c>
      <c r="F34" s="19">
        <v>-204000000</v>
      </c>
      <c r="G34" s="7"/>
      <c r="H34" s="20">
        <v>-193000000</v>
      </c>
      <c r="I34" s="7"/>
      <c r="J34" s="19">
        <v>-4000000</v>
      </c>
      <c r="K34" s="19">
        <v>43000000</v>
      </c>
      <c r="L34" s="7"/>
      <c r="M34" s="7"/>
      <c r="N34" s="7"/>
      <c r="O34" s="7"/>
      <c r="P34" s="7"/>
      <c r="Q34" s="7"/>
      <c r="R34" s="7"/>
      <c r="S34" s="7"/>
      <c r="T34" s="7"/>
      <c r="U34" s="7"/>
      <c r="V34" s="7"/>
    </row>
    <row r="35" spans="1:22" ht="13.5" thickBot="1" x14ac:dyDescent="0.25">
      <c r="A35" s="21" t="s">
        <v>32</v>
      </c>
      <c r="B35" s="21"/>
      <c r="C35" s="30">
        <f>SUM(C25:C34)</f>
        <v>86000000</v>
      </c>
      <c r="D35" s="30">
        <f>SUM(D25:D34)</f>
        <v>87000000</v>
      </c>
      <c r="E35" s="30">
        <f>SUM(E25:E34)</f>
        <v>113000000</v>
      </c>
      <c r="F35" s="30">
        <f>SUM(F25:F34)</f>
        <v>131000000</v>
      </c>
      <c r="G35" s="15"/>
      <c r="H35" s="31">
        <f>SUM(H25:H34)</f>
        <v>417000000</v>
      </c>
      <c r="I35" s="7"/>
      <c r="J35" s="30">
        <f>SUM(J25:J34)</f>
        <v>105000000</v>
      </c>
      <c r="K35" s="30">
        <f>SUM(K25:K34)</f>
        <v>110000000</v>
      </c>
      <c r="L35" s="7"/>
      <c r="M35" s="7"/>
      <c r="N35" s="7"/>
      <c r="O35" s="7"/>
      <c r="P35" s="7"/>
      <c r="Q35" s="7"/>
      <c r="R35" s="7"/>
      <c r="S35" s="7"/>
      <c r="T35" s="7"/>
      <c r="U35" s="7"/>
      <c r="V35" s="7"/>
    </row>
    <row r="36" spans="1:22" ht="13.5" thickTop="1" x14ac:dyDescent="0.2">
      <c r="A36" s="24"/>
      <c r="B36" s="24"/>
      <c r="C36" s="48">
        <f>C35/C12</f>
        <v>5.5376690276883453E-2</v>
      </c>
      <c r="D36" s="48">
        <f>D35/D12</f>
        <v>5.8155080213903747E-2</v>
      </c>
      <c r="E36" s="48">
        <f>E35/E12</f>
        <v>7.6351351351351349E-2</v>
      </c>
      <c r="F36" s="48">
        <f>F35/F12</f>
        <v>8.7742799732083057E-2</v>
      </c>
      <c r="G36" s="7"/>
      <c r="H36" s="49">
        <f>H35/H12</f>
        <v>6.9246097641979407E-2</v>
      </c>
      <c r="I36" s="7"/>
      <c r="J36" s="48">
        <f>J35/J12</f>
        <v>7.3943661971830985E-2</v>
      </c>
      <c r="K36" s="48">
        <f>K35/K12</f>
        <v>7.9307858687815425E-2</v>
      </c>
      <c r="L36" s="7"/>
      <c r="M36" s="7"/>
      <c r="N36" s="7"/>
      <c r="O36" s="7"/>
      <c r="P36" s="7"/>
      <c r="Q36" s="7"/>
      <c r="R36" s="7"/>
      <c r="S36" s="7"/>
      <c r="T36" s="7"/>
      <c r="U36" s="7"/>
      <c r="V36" s="7"/>
    </row>
    <row r="37" spans="1:22" x14ac:dyDescent="0.2">
      <c r="A37" s="7"/>
      <c r="B37" s="7"/>
      <c r="C37" s="7"/>
      <c r="D37" s="7"/>
      <c r="E37" s="7"/>
      <c r="F37" s="7"/>
      <c r="G37" s="7"/>
      <c r="H37" s="7"/>
      <c r="I37" s="7"/>
      <c r="J37" s="7"/>
      <c r="K37" s="7"/>
      <c r="L37" s="7"/>
      <c r="M37" s="7"/>
      <c r="N37" s="7"/>
      <c r="O37" s="7"/>
      <c r="P37" s="7"/>
      <c r="Q37" s="7"/>
      <c r="R37" s="7"/>
      <c r="S37" s="7"/>
      <c r="T37" s="7"/>
      <c r="U37" s="7"/>
      <c r="V37" s="7"/>
    </row>
    <row r="38" spans="1:22" x14ac:dyDescent="0.2">
      <c r="A38" s="15" t="s">
        <v>32</v>
      </c>
      <c r="B38" s="7"/>
      <c r="C38" s="67">
        <f>C35</f>
        <v>86000000</v>
      </c>
      <c r="D38" s="67">
        <f>D35</f>
        <v>87000000</v>
      </c>
      <c r="E38" s="67">
        <f>E35</f>
        <v>113000000</v>
      </c>
      <c r="F38" s="67">
        <f>F35</f>
        <v>131000000</v>
      </c>
      <c r="G38" s="15"/>
      <c r="H38" s="68">
        <f>H35</f>
        <v>417000000</v>
      </c>
      <c r="I38" s="7"/>
      <c r="J38" s="67">
        <f>J35</f>
        <v>105000000</v>
      </c>
      <c r="K38" s="67">
        <f>K35</f>
        <v>110000000</v>
      </c>
      <c r="L38" s="7"/>
      <c r="M38" s="7"/>
      <c r="N38" s="7"/>
      <c r="O38" s="7"/>
      <c r="P38" s="7"/>
      <c r="Q38" s="7"/>
      <c r="R38" s="7"/>
      <c r="S38" s="7"/>
      <c r="T38" s="7"/>
      <c r="U38" s="7"/>
      <c r="V38" s="7"/>
    </row>
    <row r="39" spans="1:22" x14ac:dyDescent="0.2">
      <c r="A39" s="44" t="s">
        <v>53</v>
      </c>
      <c r="B39" s="7"/>
      <c r="C39" s="27">
        <f t="shared" ref="C39:F42" si="0">C18</f>
        <v>8000000</v>
      </c>
      <c r="D39" s="27">
        <f t="shared" si="0"/>
        <v>1000000</v>
      </c>
      <c r="E39" s="27">
        <f t="shared" si="0"/>
        <v>1000000</v>
      </c>
      <c r="F39" s="27">
        <f t="shared" si="0"/>
        <v>-1000000</v>
      </c>
      <c r="G39" s="7"/>
      <c r="H39" s="28">
        <f>H18</f>
        <v>9000000</v>
      </c>
      <c r="I39" s="7"/>
      <c r="J39" s="27">
        <f t="shared" ref="J39:K42" si="1">J18</f>
        <v>0</v>
      </c>
      <c r="K39" s="27">
        <f t="shared" si="1"/>
        <v>-1000000</v>
      </c>
      <c r="L39" s="7"/>
      <c r="M39" s="7"/>
      <c r="N39" s="7"/>
      <c r="O39" s="7"/>
      <c r="P39" s="7"/>
      <c r="Q39" s="7"/>
      <c r="R39" s="7"/>
      <c r="S39" s="7"/>
      <c r="T39" s="7"/>
      <c r="U39" s="7"/>
      <c r="V39" s="7"/>
    </row>
    <row r="40" spans="1:22" x14ac:dyDescent="0.2">
      <c r="A40" s="44" t="s">
        <v>30</v>
      </c>
      <c r="B40" s="7"/>
      <c r="C40" s="27">
        <f t="shared" si="0"/>
        <v>-5000000</v>
      </c>
      <c r="D40" s="27">
        <f t="shared" si="0"/>
        <v>0</v>
      </c>
      <c r="E40" s="27">
        <f t="shared" si="0"/>
        <v>-3000000</v>
      </c>
      <c r="F40" s="27">
        <f t="shared" si="0"/>
        <v>0</v>
      </c>
      <c r="G40" s="7"/>
      <c r="H40" s="28">
        <f>H19</f>
        <v>-8000000</v>
      </c>
      <c r="I40" s="7"/>
      <c r="J40" s="27">
        <f t="shared" si="1"/>
        <v>0</v>
      </c>
      <c r="K40" s="27">
        <f t="shared" si="1"/>
        <v>0</v>
      </c>
      <c r="L40" s="7"/>
      <c r="M40" s="7"/>
      <c r="N40" s="7"/>
      <c r="O40" s="7"/>
      <c r="P40" s="7"/>
      <c r="Q40" s="7"/>
      <c r="R40" s="7"/>
      <c r="S40" s="7"/>
      <c r="T40" s="7"/>
      <c r="U40" s="7"/>
      <c r="V40" s="7"/>
    </row>
    <row r="41" spans="1:22" x14ac:dyDescent="0.2">
      <c r="A41" s="44" t="s">
        <v>54</v>
      </c>
      <c r="B41" s="7"/>
      <c r="C41" s="27">
        <f t="shared" si="0"/>
        <v>-3000000</v>
      </c>
      <c r="D41" s="27">
        <f t="shared" si="0"/>
        <v>-2000000</v>
      </c>
      <c r="E41" s="27">
        <f t="shared" si="0"/>
        <v>-2000000</v>
      </c>
      <c r="F41" s="27">
        <f t="shared" si="0"/>
        <v>0</v>
      </c>
      <c r="G41" s="7"/>
      <c r="H41" s="28">
        <f>H20</f>
        <v>-7000000</v>
      </c>
      <c r="I41" s="7"/>
      <c r="J41" s="27">
        <f t="shared" si="1"/>
        <v>0</v>
      </c>
      <c r="K41" s="27">
        <f t="shared" si="1"/>
        <v>0</v>
      </c>
      <c r="L41" s="7"/>
      <c r="M41" s="7"/>
      <c r="N41" s="7"/>
      <c r="O41" s="7"/>
      <c r="P41" s="7"/>
      <c r="Q41" s="7"/>
      <c r="R41" s="7"/>
      <c r="S41" s="7"/>
      <c r="T41" s="7"/>
      <c r="U41" s="7"/>
      <c r="V41" s="7"/>
    </row>
    <row r="42" spans="1:22" x14ac:dyDescent="0.2">
      <c r="A42" s="45" t="s">
        <v>55</v>
      </c>
      <c r="B42" s="9"/>
      <c r="C42" s="19">
        <f t="shared" si="0"/>
        <v>-3000000</v>
      </c>
      <c r="D42" s="19">
        <f t="shared" si="0"/>
        <v>-3000000</v>
      </c>
      <c r="E42" s="19">
        <f t="shared" si="0"/>
        <v>-2000000</v>
      </c>
      <c r="F42" s="19">
        <f t="shared" si="0"/>
        <v>-3000000</v>
      </c>
      <c r="G42" s="7"/>
      <c r="H42" s="20">
        <f>H21</f>
        <v>-11000000</v>
      </c>
      <c r="I42" s="7"/>
      <c r="J42" s="19">
        <f t="shared" si="1"/>
        <v>0</v>
      </c>
      <c r="K42" s="19">
        <f t="shared" si="1"/>
        <v>0</v>
      </c>
      <c r="L42" s="7"/>
      <c r="M42" s="7"/>
      <c r="N42" s="7"/>
      <c r="O42" s="7"/>
      <c r="P42" s="7"/>
      <c r="Q42" s="7"/>
      <c r="R42" s="7"/>
      <c r="S42" s="7"/>
      <c r="T42" s="7"/>
      <c r="U42" s="7"/>
      <c r="V42" s="7"/>
    </row>
    <row r="43" spans="1:22" ht="13.5" thickBot="1" x14ac:dyDescent="0.25">
      <c r="A43" s="21" t="s">
        <v>33</v>
      </c>
      <c r="B43" s="21"/>
      <c r="C43" s="30">
        <f>SUM(C38:C42)</f>
        <v>83000000</v>
      </c>
      <c r="D43" s="30">
        <f>SUM(D38:D42)</f>
        <v>83000000</v>
      </c>
      <c r="E43" s="30">
        <f>SUM(E38:E42)</f>
        <v>107000000</v>
      </c>
      <c r="F43" s="30">
        <f>SUM(F38:F42)</f>
        <v>127000000</v>
      </c>
      <c r="G43" s="15"/>
      <c r="H43" s="31">
        <f>SUM(H38:H42)</f>
        <v>400000000</v>
      </c>
      <c r="I43" s="7"/>
      <c r="J43" s="30">
        <f>SUM(J38:J42)</f>
        <v>105000000</v>
      </c>
      <c r="K43" s="30">
        <f>SUM(K38:K42)</f>
        <v>109000000</v>
      </c>
      <c r="L43" s="7"/>
      <c r="M43" s="7"/>
      <c r="N43" s="7"/>
      <c r="O43" s="7"/>
      <c r="P43" s="7"/>
      <c r="Q43" s="7"/>
      <c r="R43" s="7"/>
      <c r="S43" s="7"/>
      <c r="T43" s="7"/>
      <c r="U43" s="7"/>
      <c r="V43" s="7"/>
    </row>
    <row r="44" spans="1:22" ht="13.5" thickTop="1" x14ac:dyDescent="0.2">
      <c r="A44" s="24"/>
      <c r="B44" s="24"/>
      <c r="C44" s="48">
        <f>C43/C15</f>
        <v>5.5929919137466311E-2</v>
      </c>
      <c r="D44" s="48">
        <f>D43/D15</f>
        <v>5.7880055788005577E-2</v>
      </c>
      <c r="E44" s="48">
        <f>E43/E15</f>
        <v>7.4982480728801676E-2</v>
      </c>
      <c r="F44" s="48">
        <f>F43/F15</f>
        <v>8.7465564738292007E-2</v>
      </c>
      <c r="G44" s="7"/>
      <c r="H44" s="49">
        <f>H43/H15</f>
        <v>6.9001207521131619E-2</v>
      </c>
      <c r="I44" s="7"/>
      <c r="J44" s="48">
        <f>J43/J15</f>
        <v>7.3943661971830985E-2</v>
      </c>
      <c r="K44" s="48">
        <f>K43/K15</f>
        <v>7.858687815428983E-2</v>
      </c>
      <c r="L44" s="7"/>
      <c r="M44" s="7"/>
      <c r="N44" s="7"/>
      <c r="O44" s="7"/>
      <c r="P44" s="7"/>
      <c r="Q44" s="7"/>
      <c r="R44" s="7"/>
      <c r="S44" s="7"/>
      <c r="T44" s="7"/>
      <c r="U44" s="7"/>
      <c r="V44" s="7"/>
    </row>
    <row r="45" spans="1:22" ht="13.5" thickBot="1" x14ac:dyDescent="0.25">
      <c r="A45" s="50"/>
      <c r="B45" s="50"/>
      <c r="C45" s="50"/>
      <c r="D45" s="50"/>
      <c r="E45" s="50"/>
      <c r="F45" s="50"/>
      <c r="G45" s="7"/>
      <c r="H45" s="50"/>
      <c r="I45" s="50"/>
      <c r="J45" s="50"/>
      <c r="K45" s="50"/>
      <c r="L45" s="7"/>
      <c r="M45" s="7"/>
      <c r="N45" s="7"/>
      <c r="O45" s="7"/>
      <c r="P45" s="7"/>
      <c r="Q45" s="7"/>
      <c r="R45" s="7"/>
      <c r="S45" s="7"/>
      <c r="T45" s="7"/>
      <c r="U45" s="7"/>
      <c r="V45" s="7"/>
    </row>
    <row r="46" spans="1:22" x14ac:dyDescent="0.2">
      <c r="A46" s="52"/>
      <c r="B46" s="52"/>
      <c r="C46" s="52"/>
      <c r="D46" s="52"/>
      <c r="E46" s="52"/>
      <c r="F46" s="52"/>
      <c r="G46" s="7"/>
      <c r="H46" s="52"/>
      <c r="I46" s="52"/>
      <c r="J46" s="52"/>
      <c r="K46" s="52"/>
      <c r="L46" s="7"/>
      <c r="M46" s="7"/>
      <c r="N46" s="7"/>
      <c r="O46" s="7"/>
      <c r="P46" s="7"/>
      <c r="Q46" s="7"/>
      <c r="R46" s="7"/>
      <c r="S46" s="7"/>
      <c r="T46" s="7"/>
      <c r="U46" s="7"/>
      <c r="V46" s="7"/>
    </row>
    <row r="47" spans="1:22" x14ac:dyDescent="0.2">
      <c r="A47" s="7"/>
      <c r="B47" s="7"/>
      <c r="C47" s="7"/>
      <c r="D47" s="7"/>
      <c r="E47" s="7"/>
      <c r="F47" s="7"/>
      <c r="G47" s="7"/>
      <c r="H47" s="7"/>
      <c r="I47" s="7"/>
      <c r="J47" s="7"/>
      <c r="K47" s="7"/>
      <c r="L47" s="7"/>
      <c r="M47" s="7"/>
      <c r="N47" s="7"/>
      <c r="O47" s="7"/>
      <c r="P47" s="7"/>
      <c r="Q47" s="7"/>
      <c r="R47" s="7"/>
      <c r="S47" s="7"/>
      <c r="T47" s="7"/>
      <c r="U47" s="7"/>
      <c r="V47" s="7"/>
    </row>
    <row r="48" spans="1:22" x14ac:dyDescent="0.2">
      <c r="A48" s="7"/>
      <c r="B48" s="7"/>
      <c r="C48" s="7"/>
      <c r="D48" s="7"/>
      <c r="E48" s="7"/>
      <c r="F48" s="7"/>
      <c r="G48" s="7"/>
      <c r="H48" s="7"/>
      <c r="I48" s="7"/>
      <c r="J48" s="7"/>
      <c r="K48" s="7"/>
      <c r="L48" s="7"/>
      <c r="M48" s="7"/>
      <c r="N48" s="7"/>
      <c r="O48" s="7"/>
      <c r="P48" s="7"/>
      <c r="Q48" s="7"/>
      <c r="R48" s="7"/>
      <c r="S48" s="7"/>
      <c r="T48" s="7"/>
      <c r="U48" s="7"/>
      <c r="V48" s="7"/>
    </row>
    <row r="49" spans="1:22" x14ac:dyDescent="0.2">
      <c r="A49" s="7"/>
      <c r="B49" s="7"/>
      <c r="C49" s="7"/>
      <c r="D49" s="7"/>
      <c r="E49" s="7"/>
      <c r="F49" s="7"/>
      <c r="G49" s="7"/>
      <c r="H49" s="7"/>
      <c r="I49" s="7"/>
      <c r="J49" s="7"/>
      <c r="K49" s="7"/>
      <c r="L49" s="7"/>
      <c r="M49" s="7"/>
      <c r="N49" s="7"/>
      <c r="O49" s="7"/>
      <c r="P49" s="7"/>
      <c r="Q49" s="7"/>
      <c r="R49" s="7"/>
      <c r="S49" s="7"/>
      <c r="T49" s="7"/>
      <c r="U49" s="7"/>
      <c r="V49" s="7"/>
    </row>
    <row r="50" spans="1:22" x14ac:dyDescent="0.2">
      <c r="A50" s="7"/>
      <c r="B50" s="7"/>
      <c r="C50" s="7"/>
      <c r="D50" s="7"/>
      <c r="E50" s="7"/>
      <c r="F50" s="7"/>
      <c r="G50" s="7"/>
      <c r="H50" s="7"/>
      <c r="I50" s="7"/>
      <c r="J50" s="7"/>
      <c r="K50" s="7"/>
      <c r="L50" s="7"/>
      <c r="M50" s="7"/>
      <c r="N50" s="7"/>
      <c r="O50" s="7"/>
      <c r="P50" s="7"/>
      <c r="Q50" s="7"/>
      <c r="R50" s="7"/>
      <c r="S50" s="7"/>
      <c r="T50" s="7"/>
      <c r="U50" s="7"/>
      <c r="V50" s="7"/>
    </row>
    <row r="51" spans="1:22" x14ac:dyDescent="0.2">
      <c r="A51" s="15" t="s">
        <v>34</v>
      </c>
      <c r="B51" s="7"/>
      <c r="C51" s="7"/>
      <c r="D51" s="7"/>
      <c r="E51" s="7"/>
      <c r="F51" s="7"/>
      <c r="G51" s="7"/>
      <c r="H51" s="7"/>
      <c r="I51" s="7"/>
      <c r="J51" s="7"/>
      <c r="K51" s="7"/>
      <c r="L51" s="7"/>
      <c r="M51" s="7"/>
      <c r="N51" s="7"/>
      <c r="O51" s="7"/>
      <c r="P51" s="7"/>
      <c r="Q51" s="7"/>
      <c r="R51" s="7"/>
      <c r="S51" s="7"/>
      <c r="T51" s="7"/>
      <c r="U51" s="7"/>
      <c r="V51" s="7"/>
    </row>
    <row r="52" spans="1:22" x14ac:dyDescent="0.2">
      <c r="A52" s="15" t="s">
        <v>26</v>
      </c>
      <c r="B52" s="7"/>
      <c r="C52" s="7"/>
      <c r="D52" s="7"/>
      <c r="E52" s="7"/>
      <c r="F52" s="7"/>
      <c r="G52" s="7"/>
      <c r="H52" s="7"/>
      <c r="I52" s="7"/>
      <c r="J52" s="7"/>
      <c r="K52" s="7"/>
      <c r="L52" s="7"/>
      <c r="M52" s="7"/>
      <c r="N52" s="7"/>
      <c r="O52" s="7"/>
      <c r="P52" s="7"/>
      <c r="Q52" s="7"/>
      <c r="R52" s="7"/>
      <c r="S52" s="7"/>
      <c r="T52" s="7"/>
      <c r="U52" s="7"/>
      <c r="V52" s="7"/>
    </row>
    <row r="53" spans="1:22" x14ac:dyDescent="0.2">
      <c r="A53" s="10"/>
      <c r="B53" s="10"/>
      <c r="C53" s="10" t="str">
        <f>'Investor Metrics File'!$B$3</f>
        <v>Q1 2017</v>
      </c>
      <c r="D53" s="10" t="str">
        <f>'Investor Metrics File'!$B$4</f>
        <v>Q2 2017</v>
      </c>
      <c r="E53" s="10" t="str">
        <f>'Investor Metrics File'!$B$5</f>
        <v>Q3 2017</v>
      </c>
      <c r="F53" s="10" t="str">
        <f>'Investor Metrics File'!$B$6</f>
        <v>Q4 2017</v>
      </c>
      <c r="G53" s="11"/>
      <c r="H53" s="12" t="str">
        <f>'Investor Metrics File'!$B$7</f>
        <v>FY 2017</v>
      </c>
      <c r="I53" s="11"/>
      <c r="J53" s="10" t="str">
        <f>'Investor Metrics File'!$E$3</f>
        <v>Q1 2018</v>
      </c>
      <c r="K53" s="10" t="str">
        <f>'Investor Metrics File'!$E$4</f>
        <v>Q2 2018</v>
      </c>
      <c r="L53" s="7"/>
      <c r="M53" s="7"/>
      <c r="N53" s="7"/>
      <c r="O53" s="7"/>
      <c r="P53" s="7"/>
      <c r="Q53" s="7"/>
      <c r="R53" s="7"/>
      <c r="S53" s="7"/>
      <c r="T53" s="7"/>
      <c r="U53" s="7"/>
      <c r="V53" s="7"/>
    </row>
    <row r="54" spans="1:22" x14ac:dyDescent="0.2">
      <c r="A54" s="69" t="s">
        <v>51</v>
      </c>
      <c r="B54" s="13"/>
      <c r="C54" s="13"/>
      <c r="D54" s="13"/>
      <c r="E54" s="13"/>
      <c r="F54" s="13"/>
      <c r="G54" s="7"/>
      <c r="H54" s="14"/>
      <c r="I54" s="7"/>
      <c r="J54" s="13"/>
      <c r="K54" s="13"/>
      <c r="L54" s="7"/>
      <c r="M54" s="7"/>
      <c r="N54" s="7"/>
      <c r="O54" s="7"/>
      <c r="P54" s="7"/>
      <c r="Q54" s="7"/>
      <c r="R54" s="7"/>
      <c r="S54" s="7"/>
      <c r="T54" s="7"/>
      <c r="U54" s="7"/>
      <c r="V54" s="7"/>
    </row>
    <row r="55" spans="1:22" x14ac:dyDescent="0.2">
      <c r="A55" s="15" t="str">
        <f>A12</f>
        <v>Revenue</v>
      </c>
      <c r="B55" s="7"/>
      <c r="C55" s="16">
        <f t="shared" ref="C55:F57" si="2">C12</f>
        <v>1553000000</v>
      </c>
      <c r="D55" s="16">
        <f t="shared" si="2"/>
        <v>1496000000</v>
      </c>
      <c r="E55" s="16">
        <f t="shared" si="2"/>
        <v>1480000000</v>
      </c>
      <c r="F55" s="16">
        <f t="shared" si="2"/>
        <v>1493000000</v>
      </c>
      <c r="G55" s="7"/>
      <c r="H55" s="17">
        <f>SUM(C55:F55)</f>
        <v>6022000000</v>
      </c>
      <c r="I55" s="7"/>
      <c r="J55" s="16">
        <f t="shared" ref="J55:K57" si="3">J12</f>
        <v>1420000000</v>
      </c>
      <c r="K55" s="16">
        <f t="shared" si="3"/>
        <v>1387000000</v>
      </c>
      <c r="L55" s="7"/>
      <c r="M55" s="7"/>
      <c r="N55" s="7"/>
      <c r="O55" s="7"/>
      <c r="P55" s="7"/>
      <c r="Q55" s="7"/>
      <c r="R55" s="7"/>
      <c r="S55" s="7"/>
      <c r="T55" s="7"/>
      <c r="U55" s="7"/>
      <c r="V55" s="7"/>
    </row>
    <row r="56" spans="1:22" x14ac:dyDescent="0.2">
      <c r="A56" s="44" t="str">
        <f>A13</f>
        <v>Divestitures</v>
      </c>
      <c r="B56" s="7"/>
      <c r="C56" s="27">
        <f t="shared" si="2"/>
        <v>-23000000</v>
      </c>
      <c r="D56" s="27">
        <f t="shared" si="2"/>
        <v>-22000000</v>
      </c>
      <c r="E56" s="27">
        <f t="shared" si="2"/>
        <v>-14000000</v>
      </c>
      <c r="F56" s="27">
        <f t="shared" si="2"/>
        <v>0</v>
      </c>
      <c r="G56" s="7"/>
      <c r="H56" s="28">
        <f>SUM(C56:F56)</f>
        <v>-59000000</v>
      </c>
      <c r="I56" s="7"/>
      <c r="J56" s="27">
        <f t="shared" si="3"/>
        <v>0</v>
      </c>
      <c r="K56" s="27">
        <f t="shared" si="3"/>
        <v>0</v>
      </c>
      <c r="L56" s="7"/>
      <c r="M56" s="7"/>
      <c r="N56" s="7"/>
      <c r="O56" s="7"/>
      <c r="P56" s="7"/>
      <c r="Q56" s="7"/>
      <c r="R56" s="7"/>
      <c r="S56" s="7"/>
      <c r="T56" s="7"/>
      <c r="U56" s="7"/>
      <c r="V56" s="7"/>
    </row>
    <row r="57" spans="1:22" x14ac:dyDescent="0.2">
      <c r="A57" s="45" t="str">
        <f>A14</f>
        <v>ASC 606 adjustment</v>
      </c>
      <c r="B57" s="9"/>
      <c r="C57" s="19">
        <f t="shared" si="2"/>
        <v>-46000000</v>
      </c>
      <c r="D57" s="19">
        <f t="shared" si="2"/>
        <v>-40000000</v>
      </c>
      <c r="E57" s="19">
        <f t="shared" si="2"/>
        <v>-39000000</v>
      </c>
      <c r="F57" s="19">
        <f t="shared" si="2"/>
        <v>-41000000</v>
      </c>
      <c r="G57" s="7"/>
      <c r="H57" s="20">
        <f>SUM(C57:F57)</f>
        <v>-166000000</v>
      </c>
      <c r="I57" s="9"/>
      <c r="J57" s="19">
        <f t="shared" si="3"/>
        <v>0</v>
      </c>
      <c r="K57" s="19">
        <f t="shared" si="3"/>
        <v>0</v>
      </c>
      <c r="L57" s="7"/>
      <c r="M57" s="7"/>
      <c r="N57" s="7"/>
      <c r="O57" s="7"/>
      <c r="P57" s="7"/>
      <c r="Q57" s="7"/>
      <c r="R57" s="7"/>
      <c r="S57" s="7"/>
      <c r="T57" s="7"/>
      <c r="U57" s="7"/>
      <c r="V57" s="7"/>
    </row>
    <row r="58" spans="1:22" ht="13.5" thickBot="1" x14ac:dyDescent="0.25">
      <c r="A58" s="21" t="str">
        <f>A15</f>
        <v>Adjusted Revenue</v>
      </c>
      <c r="B58" s="21"/>
      <c r="C58" s="30">
        <f>SUM(C55:C57)</f>
        <v>1484000000</v>
      </c>
      <c r="D58" s="30">
        <f>SUM(D55:D57)</f>
        <v>1434000000</v>
      </c>
      <c r="E58" s="30">
        <f>SUM(E55:E57)</f>
        <v>1427000000</v>
      </c>
      <c r="F58" s="30">
        <f>SUM(F55:F57)</f>
        <v>1452000000</v>
      </c>
      <c r="G58" s="15"/>
      <c r="H58" s="31">
        <f>SUM(H55:H57)</f>
        <v>5797000000</v>
      </c>
      <c r="I58" s="21"/>
      <c r="J58" s="30">
        <f>SUM(J55:J57)</f>
        <v>1420000000</v>
      </c>
      <c r="K58" s="30">
        <f>SUM(K55:K57)</f>
        <v>1387000000</v>
      </c>
      <c r="L58" s="7"/>
      <c r="M58" s="7"/>
      <c r="N58" s="7"/>
      <c r="O58" s="7"/>
      <c r="P58" s="7"/>
      <c r="Q58" s="7"/>
      <c r="R58" s="7"/>
      <c r="S58" s="7"/>
      <c r="T58" s="7"/>
      <c r="U58" s="7"/>
      <c r="V58" s="7"/>
    </row>
    <row r="59" spans="1:22" ht="13.5" thickTop="1" x14ac:dyDescent="0.2">
      <c r="A59" s="24"/>
      <c r="B59" s="24"/>
      <c r="C59" s="24"/>
      <c r="D59" s="24"/>
      <c r="E59" s="24"/>
      <c r="F59" s="24"/>
      <c r="G59" s="7"/>
      <c r="H59" s="25"/>
      <c r="I59" s="24"/>
      <c r="J59" s="24"/>
      <c r="K59" s="24"/>
      <c r="L59" s="7"/>
      <c r="M59" s="7"/>
      <c r="N59" s="7"/>
      <c r="O59" s="7"/>
      <c r="P59" s="7"/>
      <c r="Q59" s="7"/>
      <c r="R59" s="7"/>
      <c r="S59" s="7"/>
      <c r="T59" s="7"/>
      <c r="U59" s="7"/>
      <c r="V59" s="7"/>
    </row>
    <row r="60" spans="1:22" x14ac:dyDescent="0.2">
      <c r="A60" s="7" t="s">
        <v>36</v>
      </c>
      <c r="B60" s="7"/>
      <c r="C60" s="7"/>
      <c r="D60" s="7"/>
      <c r="E60" s="7"/>
      <c r="F60" s="7"/>
      <c r="G60" s="7"/>
      <c r="H60" s="26"/>
      <c r="I60" s="7"/>
      <c r="J60" s="7"/>
      <c r="K60" s="7"/>
      <c r="L60" s="7"/>
      <c r="M60" s="7"/>
      <c r="N60" s="7"/>
      <c r="O60" s="7"/>
      <c r="P60" s="7"/>
      <c r="Q60" s="7"/>
      <c r="R60" s="7"/>
      <c r="S60" s="7"/>
      <c r="T60" s="7"/>
      <c r="U60" s="7"/>
      <c r="V60" s="7"/>
    </row>
    <row r="61" spans="1:22" x14ac:dyDescent="0.2">
      <c r="A61" s="55" t="str">
        <f>A25</f>
        <v>Income (Loss) from Continuing Operations</v>
      </c>
      <c r="B61" s="7"/>
      <c r="C61" s="67">
        <f>C25</f>
        <v>-10000000</v>
      </c>
      <c r="D61" s="67">
        <f>D25</f>
        <v>-4000000</v>
      </c>
      <c r="E61" s="67">
        <f>E25</f>
        <v>-17000000</v>
      </c>
      <c r="F61" s="67">
        <f>F25</f>
        <v>208000000</v>
      </c>
      <c r="G61" s="15"/>
      <c r="H61" s="68">
        <f>H25</f>
        <v>177000000</v>
      </c>
      <c r="I61" s="15"/>
      <c r="J61" s="67">
        <f>J25</f>
        <v>-50000000</v>
      </c>
      <c r="K61" s="67">
        <f>K25</f>
        <v>11000000</v>
      </c>
      <c r="L61" s="7"/>
      <c r="M61" s="7"/>
      <c r="N61" s="7"/>
      <c r="O61" s="7"/>
      <c r="P61" s="7"/>
      <c r="Q61" s="7"/>
      <c r="R61" s="7"/>
      <c r="S61" s="7"/>
      <c r="T61" s="7"/>
      <c r="U61" s="7"/>
      <c r="V61" s="7"/>
    </row>
    <row r="62" spans="1:22" x14ac:dyDescent="0.2">
      <c r="A62" s="44" t="str">
        <f>'Non-GAAP'!A48</f>
        <v>Interest expense</v>
      </c>
      <c r="B62" s="7"/>
      <c r="C62" s="27">
        <f>'Non-GAAP'!C48</f>
        <v>36000000</v>
      </c>
      <c r="D62" s="27">
        <f>'Non-GAAP'!D48</f>
        <v>34000000</v>
      </c>
      <c r="E62" s="27">
        <f>'Non-GAAP'!E48</f>
        <v>35000000</v>
      </c>
      <c r="F62" s="27">
        <f>'Non-GAAP'!F48</f>
        <v>32000000</v>
      </c>
      <c r="G62" s="7"/>
      <c r="H62" s="28">
        <f>'Non-GAAP'!H48</f>
        <v>137000000</v>
      </c>
      <c r="I62" s="7"/>
      <c r="J62" s="27">
        <f>'Non-GAAP'!J48</f>
        <v>33000000</v>
      </c>
      <c r="K62" s="27">
        <f>'Non-GAAP'!K48</f>
        <v>37000000</v>
      </c>
    </row>
    <row r="63" spans="1:22" x14ac:dyDescent="0.2">
      <c r="A63" s="44" t="str">
        <f>'Non-GAAP'!A49</f>
        <v>Income tax expense (benefit)</v>
      </c>
      <c r="B63" s="7"/>
      <c r="C63" s="27">
        <f>'Non-GAAP'!C49</f>
        <v>-12000000</v>
      </c>
      <c r="D63" s="27">
        <f>'Non-GAAP'!D49</f>
        <v>-7000000</v>
      </c>
      <c r="E63" s="27">
        <f>'Non-GAAP'!E49</f>
        <v>30000000</v>
      </c>
      <c r="F63" s="27">
        <f>'Non-GAAP'!F49</f>
        <v>-204000000</v>
      </c>
      <c r="G63" s="7"/>
      <c r="H63" s="28">
        <f>'Non-GAAP'!H49</f>
        <v>-193000000</v>
      </c>
      <c r="I63" s="7"/>
      <c r="J63" s="27">
        <f>'Non-GAAP'!J49</f>
        <v>-4000000</v>
      </c>
      <c r="K63" s="27">
        <f>'Non-GAAP'!K49</f>
        <v>43000000</v>
      </c>
      <c r="L63" s="7"/>
      <c r="M63" s="7"/>
      <c r="N63" s="7"/>
      <c r="O63" s="7"/>
      <c r="P63" s="7"/>
      <c r="Q63" s="7"/>
      <c r="R63" s="7"/>
      <c r="S63" s="7"/>
      <c r="T63" s="7"/>
      <c r="U63" s="7"/>
      <c r="V63" s="7"/>
    </row>
    <row r="64" spans="1:22" x14ac:dyDescent="0.2">
      <c r="A64" s="44" t="str">
        <f>'Non-GAAP'!A50</f>
        <v>Segment depreciation and amortization</v>
      </c>
      <c r="B64" s="7"/>
      <c r="C64" s="27">
        <f>'Non-GAAP'!C50</f>
        <v>64000000</v>
      </c>
      <c r="D64" s="27">
        <f>'Non-GAAP'!D50</f>
        <v>69000000</v>
      </c>
      <c r="E64" s="27">
        <f>'Non-GAAP'!E50</f>
        <v>63000000</v>
      </c>
      <c r="F64" s="27">
        <f>'Non-GAAP'!F50</f>
        <v>58000000</v>
      </c>
      <c r="G64" s="7"/>
      <c r="H64" s="28">
        <f>'Non-GAAP'!H50</f>
        <v>254000000</v>
      </c>
      <c r="I64" s="7"/>
      <c r="J64" s="27">
        <f>'Non-GAAP'!J50</f>
        <v>56000000</v>
      </c>
      <c r="K64" s="27">
        <f>'Non-GAAP'!K50</f>
        <v>57000000</v>
      </c>
      <c r="L64" s="7"/>
      <c r="M64" s="7"/>
      <c r="N64" s="7"/>
      <c r="O64" s="7"/>
      <c r="P64" s="7"/>
      <c r="Q64" s="7"/>
      <c r="R64" s="7"/>
      <c r="S64" s="7"/>
      <c r="T64" s="7"/>
      <c r="U64" s="7"/>
      <c r="V64" s="7"/>
    </row>
    <row r="65" spans="1:22" x14ac:dyDescent="0.2">
      <c r="A65" s="44" t="str">
        <f>'Non-GAAP'!A51</f>
        <v>Amortization of acquired intangible assets</v>
      </c>
      <c r="B65" s="7"/>
      <c r="C65" s="27">
        <f>'Non-GAAP'!C51</f>
        <v>61000000</v>
      </c>
      <c r="D65" s="27">
        <f>'Non-GAAP'!D51</f>
        <v>61000000</v>
      </c>
      <c r="E65" s="27">
        <f>'Non-GAAP'!E51</f>
        <v>60000000</v>
      </c>
      <c r="F65" s="27">
        <f>'Non-GAAP'!F51</f>
        <v>61000000</v>
      </c>
      <c r="G65" s="7"/>
      <c r="H65" s="28">
        <f>'Non-GAAP'!H51</f>
        <v>243000000</v>
      </c>
      <c r="I65" s="7"/>
      <c r="J65" s="27">
        <f>'Non-GAAP'!J51</f>
        <v>61000000</v>
      </c>
      <c r="K65" s="27">
        <f>'Non-GAAP'!K51</f>
        <v>60000000</v>
      </c>
      <c r="L65" s="7"/>
      <c r="M65" s="7"/>
      <c r="N65" s="7"/>
      <c r="O65" s="7"/>
      <c r="P65" s="7"/>
      <c r="Q65" s="7"/>
      <c r="R65" s="7"/>
      <c r="S65" s="7"/>
      <c r="T65" s="7"/>
      <c r="U65" s="7"/>
      <c r="V65" s="7"/>
    </row>
    <row r="66" spans="1:22" x14ac:dyDescent="0.2">
      <c r="A66" s="44" t="str">
        <f>'Non-GAAP'!A52</f>
        <v>Restructuring and related costs</v>
      </c>
      <c r="B66" s="7"/>
      <c r="C66" s="27">
        <f>'Non-GAAP'!C52</f>
        <v>18000000</v>
      </c>
      <c r="D66" s="27">
        <f>'Non-GAAP'!D52</f>
        <v>36000000</v>
      </c>
      <c r="E66" s="27">
        <f>'Non-GAAP'!E52</f>
        <v>22000000</v>
      </c>
      <c r="F66" s="27">
        <f>'Non-GAAP'!F52</f>
        <v>25000000</v>
      </c>
      <c r="G66" s="7"/>
      <c r="H66" s="28">
        <f>'Non-GAAP'!H52</f>
        <v>101000000</v>
      </c>
      <c r="I66" s="7"/>
      <c r="J66" s="27">
        <f>'Non-GAAP'!J52</f>
        <v>20000000</v>
      </c>
      <c r="K66" s="27">
        <f>'Non-GAAP'!K52</f>
        <v>17000000</v>
      </c>
      <c r="L66" s="7"/>
      <c r="M66" s="7"/>
      <c r="N66" s="7"/>
      <c r="O66" s="7"/>
      <c r="P66" s="7"/>
      <c r="Q66" s="7"/>
      <c r="R66" s="7"/>
      <c r="S66" s="7"/>
      <c r="T66" s="7"/>
      <c r="U66" s="7"/>
      <c r="V66" s="7"/>
    </row>
    <row r="67" spans="1:22" x14ac:dyDescent="0.2">
      <c r="A67" s="44" t="str">
        <f>'Non-GAAP'!A53</f>
        <v>Goodwill impairment</v>
      </c>
      <c r="B67" s="7"/>
      <c r="C67" s="27">
        <f>'Non-GAAP'!C53</f>
        <v>0</v>
      </c>
      <c r="D67" s="27">
        <f>'Non-GAAP'!D53</f>
        <v>0</v>
      </c>
      <c r="E67" s="27">
        <f>'Non-GAAP'!E53</f>
        <v>0</v>
      </c>
      <c r="F67" s="27">
        <f>'Non-GAAP'!F53</f>
        <v>0</v>
      </c>
      <c r="G67" s="7"/>
      <c r="H67" s="28">
        <f>'Non-GAAP'!H53</f>
        <v>0</v>
      </c>
      <c r="I67" s="7"/>
      <c r="J67" s="27">
        <f>'Non-GAAP'!J53</f>
        <v>0</v>
      </c>
      <c r="K67" s="27">
        <f>'Non-GAAP'!K53</f>
        <v>0</v>
      </c>
      <c r="L67" s="7"/>
      <c r="M67" s="7"/>
      <c r="N67" s="7"/>
      <c r="O67" s="7"/>
      <c r="P67" s="7"/>
      <c r="Q67" s="7"/>
      <c r="R67" s="7"/>
      <c r="S67" s="7"/>
      <c r="T67" s="7"/>
      <c r="U67" s="7"/>
      <c r="V67" s="7"/>
    </row>
    <row r="68" spans="1:22" x14ac:dyDescent="0.2">
      <c r="A68" s="44" t="str">
        <f>'Non-GAAP'!A54</f>
        <v>Separation costs</v>
      </c>
      <c r="B68" s="7"/>
      <c r="C68" s="27">
        <f>'Non-GAAP'!C54</f>
        <v>5000000</v>
      </c>
      <c r="D68" s="27">
        <f>'Non-GAAP'!D54</f>
        <v>1000000</v>
      </c>
      <c r="E68" s="27">
        <f>'Non-GAAP'!E54</f>
        <v>2000000</v>
      </c>
      <c r="F68" s="27">
        <f>'Non-GAAP'!F54</f>
        <v>4000000</v>
      </c>
      <c r="G68" s="7"/>
      <c r="H68" s="28">
        <f>'Non-GAAP'!H54</f>
        <v>12000000</v>
      </c>
      <c r="I68" s="7"/>
      <c r="J68" s="27">
        <f>'Non-GAAP'!J54</f>
        <v>0</v>
      </c>
      <c r="K68" s="27">
        <f>'Non-GAAP'!K54</f>
        <v>0</v>
      </c>
      <c r="L68" s="7"/>
      <c r="M68" s="7"/>
      <c r="N68" s="7"/>
      <c r="O68" s="7"/>
      <c r="P68" s="7"/>
      <c r="Q68" s="7"/>
      <c r="R68" s="7"/>
      <c r="S68" s="7"/>
      <c r="T68" s="7"/>
      <c r="U68" s="7"/>
      <c r="V68" s="7"/>
    </row>
    <row r="69" spans="1:22" x14ac:dyDescent="0.2">
      <c r="A69" s="44" t="str">
        <f>'Non-GAAP'!A55</f>
        <v>(Gain) loss on divestitures and transaction costs</v>
      </c>
      <c r="B69" s="7"/>
      <c r="C69" s="27">
        <f>'Non-GAAP'!C55</f>
        <v>0</v>
      </c>
      <c r="D69" s="27">
        <f>'Non-GAAP'!D55</f>
        <v>-25000000</v>
      </c>
      <c r="E69" s="27">
        <f>'Non-GAAP'!E55</f>
        <v>-16000000</v>
      </c>
      <c r="F69" s="27">
        <f>'Non-GAAP'!F55</f>
        <v>-1000000</v>
      </c>
      <c r="G69" s="7"/>
      <c r="H69" s="28">
        <f>'Non-GAAP'!H55</f>
        <v>-42000000</v>
      </c>
      <c r="I69" s="7"/>
      <c r="J69" s="27">
        <f>'Non-GAAP'!J55</f>
        <v>15000000</v>
      </c>
      <c r="K69" s="27">
        <f>'Non-GAAP'!K55</f>
        <v>-60000000</v>
      </c>
      <c r="L69" s="7"/>
      <c r="M69" s="7"/>
      <c r="N69" s="7"/>
      <c r="O69" s="7"/>
      <c r="P69" s="7"/>
      <c r="Q69" s="7"/>
      <c r="R69" s="7"/>
      <c r="S69" s="7"/>
      <c r="T69" s="7"/>
      <c r="U69" s="7"/>
      <c r="V69" s="7"/>
    </row>
    <row r="70" spans="1:22" x14ac:dyDescent="0.2">
      <c r="A70" s="44" t="str">
        <f>'Non-GAAP'!A56</f>
        <v>Litigation costs (recoveries), net</v>
      </c>
      <c r="B70" s="7"/>
      <c r="C70" s="27">
        <f>'Non-GAAP'!C56</f>
        <v>-11000000</v>
      </c>
      <c r="D70" s="27">
        <f>'Non-GAAP'!D56</f>
        <v>-9000000</v>
      </c>
      <c r="E70" s="27">
        <f>'Non-GAAP'!E56</f>
        <v>6000000</v>
      </c>
      <c r="F70" s="27">
        <f>'Non-GAAP'!F56</f>
        <v>3000000</v>
      </c>
      <c r="G70" s="7"/>
      <c r="H70" s="28">
        <f>'Non-GAAP'!H56</f>
        <v>-11000000</v>
      </c>
      <c r="I70" s="7"/>
      <c r="J70" s="27">
        <f>'Non-GAAP'!J56</f>
        <v>31000000</v>
      </c>
      <c r="K70" s="27">
        <f>'Non-GAAP'!K56</f>
        <v>4000000</v>
      </c>
      <c r="L70" s="7"/>
      <c r="M70" s="7"/>
      <c r="N70" s="7"/>
      <c r="O70" s="7"/>
      <c r="P70" s="7"/>
      <c r="Q70" s="7"/>
      <c r="R70" s="7"/>
      <c r="S70" s="7"/>
      <c r="T70" s="7"/>
      <c r="U70" s="7"/>
      <c r="V70" s="7"/>
    </row>
    <row r="71" spans="1:22" x14ac:dyDescent="0.2">
      <c r="A71" s="44" t="str">
        <f>'Non-GAAP'!A57</f>
        <v>Other (income) expenses, net</v>
      </c>
      <c r="B71" s="7"/>
      <c r="C71" s="27">
        <f>'Non-GAAP'!C57</f>
        <v>-1000000</v>
      </c>
      <c r="D71" s="27">
        <f>'Non-GAAP'!D57</f>
        <v>0</v>
      </c>
      <c r="E71" s="27">
        <f>'Non-GAAP'!E57</f>
        <v>-9000000</v>
      </c>
      <c r="F71" s="27">
        <f>'Non-GAAP'!F57</f>
        <v>3000000</v>
      </c>
      <c r="G71" s="7"/>
      <c r="H71" s="28">
        <f>'Non-GAAP'!H57</f>
        <v>-7000000</v>
      </c>
      <c r="I71" s="7"/>
      <c r="J71" s="27">
        <f>'Non-GAAP'!J57</f>
        <v>-1000000</v>
      </c>
      <c r="K71" s="27">
        <f>'Non-GAAP'!K57</f>
        <v>-2000000</v>
      </c>
      <c r="L71" s="7"/>
      <c r="M71" s="7"/>
      <c r="N71" s="7"/>
      <c r="O71" s="7"/>
      <c r="P71" s="7"/>
      <c r="Q71" s="7"/>
      <c r="R71" s="7"/>
      <c r="S71" s="7"/>
      <c r="T71" s="7"/>
      <c r="U71" s="7"/>
      <c r="V71" s="7"/>
    </row>
    <row r="72" spans="1:22" x14ac:dyDescent="0.2">
      <c r="A72" s="44" t="str">
        <f>'Non-GAAP'!A58</f>
        <v>NY MMIS Charge</v>
      </c>
      <c r="B72" s="7"/>
      <c r="C72" s="27">
        <f>'Non-GAAP'!C58</f>
        <v>8000000</v>
      </c>
      <c r="D72" s="27">
        <f>'Non-GAAP'!D58</f>
        <v>1000000</v>
      </c>
      <c r="E72" s="27">
        <f>'Non-GAAP'!E58</f>
        <v>1000000</v>
      </c>
      <c r="F72" s="27">
        <f>'Non-GAAP'!F58</f>
        <v>-1000000</v>
      </c>
      <c r="G72" s="7"/>
      <c r="H72" s="28">
        <f>'Non-GAAP'!H58</f>
        <v>9000000</v>
      </c>
      <c r="I72" s="7"/>
      <c r="J72" s="27">
        <f>'Non-GAAP'!J58</f>
        <v>0</v>
      </c>
      <c r="K72" s="27">
        <f>'Non-GAAP'!K58</f>
        <v>-1000000</v>
      </c>
      <c r="L72" s="7"/>
      <c r="M72" s="7"/>
      <c r="N72" s="7"/>
      <c r="O72" s="7"/>
      <c r="P72" s="7"/>
      <c r="Q72" s="7"/>
      <c r="R72" s="7"/>
      <c r="S72" s="7"/>
      <c r="T72" s="7"/>
      <c r="U72" s="7"/>
      <c r="V72" s="7"/>
    </row>
    <row r="73" spans="1:22" x14ac:dyDescent="0.2">
      <c r="A73" s="44" t="str">
        <f>'Non-GAAP'!A59</f>
        <v>NY MMIS Depreciation</v>
      </c>
      <c r="B73" s="7"/>
      <c r="C73" s="27">
        <f>'Non-GAAP'!C59</f>
        <v>0</v>
      </c>
      <c r="D73" s="27">
        <f>'Non-GAAP'!D59</f>
        <v>0</v>
      </c>
      <c r="E73" s="27">
        <f>'Non-GAAP'!E59</f>
        <v>0</v>
      </c>
      <c r="F73" s="27">
        <f>'Non-GAAP'!F59</f>
        <v>0</v>
      </c>
      <c r="G73" s="7"/>
      <c r="H73" s="28">
        <f>'Non-GAAP'!H59</f>
        <v>0</v>
      </c>
      <c r="I73" s="7"/>
      <c r="J73" s="27">
        <f>'Non-GAAP'!J59</f>
        <v>0</v>
      </c>
      <c r="K73" s="27">
        <f>'Non-GAAP'!K59</f>
        <v>0</v>
      </c>
      <c r="L73" s="7"/>
      <c r="M73" s="7"/>
      <c r="N73" s="7"/>
      <c r="O73" s="7"/>
      <c r="P73" s="7"/>
      <c r="Q73" s="7"/>
      <c r="R73" s="7"/>
      <c r="S73" s="7"/>
      <c r="T73" s="7"/>
      <c r="U73" s="7"/>
      <c r="V73" s="7"/>
    </row>
    <row r="74" spans="1:22" x14ac:dyDescent="0.2">
      <c r="A74" s="44" t="str">
        <f>'Non-GAAP'!A60</f>
        <v>Health Enterprise Charge</v>
      </c>
      <c r="B74" s="7"/>
      <c r="C74" s="27">
        <f>'Non-GAAP'!C60</f>
        <v>-5000000</v>
      </c>
      <c r="D74" s="27">
        <f>'Non-GAAP'!D60</f>
        <v>0</v>
      </c>
      <c r="E74" s="27">
        <f>'Non-GAAP'!E60</f>
        <v>-3000000</v>
      </c>
      <c r="F74" s="27">
        <f>'Non-GAAP'!F60</f>
        <v>0</v>
      </c>
      <c r="G74" s="7"/>
      <c r="H74" s="28">
        <f>'Non-GAAP'!H60</f>
        <v>-8000000</v>
      </c>
      <c r="I74" s="7"/>
      <c r="J74" s="27">
        <f>'Non-GAAP'!J60</f>
        <v>0</v>
      </c>
      <c r="K74" s="27">
        <f>'Non-GAAP'!K60</f>
        <v>0</v>
      </c>
      <c r="L74" s="7"/>
      <c r="M74" s="7"/>
      <c r="N74" s="7"/>
      <c r="O74" s="7"/>
      <c r="P74" s="7"/>
      <c r="Q74" s="7"/>
      <c r="R74" s="7"/>
      <c r="S74" s="7"/>
      <c r="T74" s="7"/>
      <c r="U74" s="7"/>
      <c r="V74" s="7"/>
    </row>
    <row r="75" spans="1:22" x14ac:dyDescent="0.2">
      <c r="A75" s="44" t="str">
        <f>A42</f>
        <v>ASC 606 Adjustment</v>
      </c>
      <c r="B75" s="7"/>
      <c r="C75" s="27">
        <f>C42</f>
        <v>-3000000</v>
      </c>
      <c r="D75" s="27">
        <f>D42</f>
        <v>-3000000</v>
      </c>
      <c r="E75" s="27">
        <f>E42</f>
        <v>-2000000</v>
      </c>
      <c r="F75" s="27">
        <f>F42</f>
        <v>-3000000</v>
      </c>
      <c r="G75" s="7"/>
      <c r="H75" s="28">
        <f>H42</f>
        <v>-11000000</v>
      </c>
      <c r="I75" s="7"/>
      <c r="J75" s="27">
        <f>J42</f>
        <v>0</v>
      </c>
      <c r="K75" s="27">
        <f>K42</f>
        <v>0</v>
      </c>
      <c r="L75" s="7"/>
      <c r="M75" s="7"/>
      <c r="N75" s="7"/>
      <c r="O75" s="7"/>
      <c r="P75" s="7"/>
      <c r="Q75" s="7"/>
      <c r="R75" s="7"/>
      <c r="S75" s="7"/>
      <c r="T75" s="7"/>
      <c r="U75" s="7"/>
      <c r="V75" s="7"/>
    </row>
    <row r="76" spans="1:22" x14ac:dyDescent="0.2">
      <c r="A76" s="44" t="str">
        <f>A41</f>
        <v>Divestitures</v>
      </c>
      <c r="B76" s="7"/>
      <c r="C76" s="27">
        <f>C41</f>
        <v>-3000000</v>
      </c>
      <c r="D76" s="27">
        <f>D41</f>
        <v>-2000000</v>
      </c>
      <c r="E76" s="27">
        <f>E41</f>
        <v>-2000000</v>
      </c>
      <c r="F76" s="27">
        <f>F41</f>
        <v>0</v>
      </c>
      <c r="G76" s="7"/>
      <c r="H76" s="28">
        <f>H41</f>
        <v>-7000000</v>
      </c>
      <c r="I76" s="7"/>
      <c r="J76" s="27">
        <f>J41</f>
        <v>0</v>
      </c>
      <c r="K76" s="27">
        <f>K41</f>
        <v>0</v>
      </c>
      <c r="L76" s="7"/>
      <c r="M76" s="7"/>
      <c r="N76" s="7"/>
      <c r="O76" s="7"/>
      <c r="P76" s="7"/>
      <c r="Q76" s="7"/>
      <c r="R76" s="7"/>
      <c r="S76" s="7"/>
      <c r="T76" s="7"/>
      <c r="U76" s="7"/>
      <c r="V76" s="7"/>
    </row>
    <row r="77" spans="1:22" x14ac:dyDescent="0.2">
      <c r="A77" s="45" t="s">
        <v>56</v>
      </c>
      <c r="B77" s="9"/>
      <c r="C77" s="19">
        <v>0</v>
      </c>
      <c r="D77" s="19">
        <v>1000000</v>
      </c>
      <c r="E77" s="19">
        <v>0</v>
      </c>
      <c r="F77" s="19">
        <v>0</v>
      </c>
      <c r="G77" s="7"/>
      <c r="H77" s="20">
        <v>1000000</v>
      </c>
      <c r="I77" s="7"/>
      <c r="J77" s="19">
        <v>0</v>
      </c>
      <c r="K77" s="19">
        <v>0</v>
      </c>
      <c r="L77" s="7"/>
      <c r="M77" s="7"/>
      <c r="N77" s="7"/>
      <c r="O77" s="7"/>
      <c r="P77" s="7"/>
      <c r="Q77" s="7"/>
      <c r="R77" s="7"/>
      <c r="S77" s="7"/>
      <c r="T77" s="7"/>
      <c r="U77" s="7"/>
      <c r="V77" s="7"/>
    </row>
    <row r="78" spans="1:22" ht="13.5" thickBot="1" x14ac:dyDescent="0.25">
      <c r="A78" s="21" t="s">
        <v>38</v>
      </c>
      <c r="B78" s="21"/>
      <c r="C78" s="30">
        <f>SUM(C61:C77)</f>
        <v>147000000</v>
      </c>
      <c r="D78" s="30">
        <f>SUM(D61:D77)</f>
        <v>153000000</v>
      </c>
      <c r="E78" s="30">
        <f>SUM(E61:E77)</f>
        <v>170000000</v>
      </c>
      <c r="F78" s="30">
        <f>SUM(F61:F77)</f>
        <v>185000000</v>
      </c>
      <c r="G78" s="15"/>
      <c r="H78" s="31">
        <f>SUM(H61:H77)</f>
        <v>655000000</v>
      </c>
      <c r="I78" s="7"/>
      <c r="J78" s="30">
        <f>SUM(J61:J77)</f>
        <v>161000000</v>
      </c>
      <c r="K78" s="30">
        <f>SUM(K61:K77)</f>
        <v>166000000</v>
      </c>
      <c r="L78" s="7"/>
      <c r="M78" s="7"/>
      <c r="N78" s="7"/>
      <c r="O78" s="7"/>
      <c r="P78" s="7"/>
      <c r="Q78" s="7"/>
      <c r="R78" s="7"/>
      <c r="S78" s="7"/>
      <c r="T78" s="7"/>
      <c r="U78" s="7"/>
      <c r="V78" s="7"/>
    </row>
    <row r="79" spans="1:22" ht="13.5" thickTop="1" x14ac:dyDescent="0.2">
      <c r="A79" s="24"/>
      <c r="B79" s="24"/>
      <c r="C79" s="48">
        <f>C78/C58</f>
        <v>9.9056603773584911E-2</v>
      </c>
      <c r="D79" s="48">
        <f>D78/D58</f>
        <v>0.10669456066945607</v>
      </c>
      <c r="E79" s="48">
        <f>E78/E58</f>
        <v>0.11913104414856342</v>
      </c>
      <c r="F79" s="48">
        <f>F78/F58</f>
        <v>0.12741046831955924</v>
      </c>
      <c r="G79" s="7"/>
      <c r="H79" s="49">
        <f>H78/H58</f>
        <v>0.11298947731585303</v>
      </c>
      <c r="I79" s="7"/>
      <c r="J79" s="48">
        <f>J78/J58</f>
        <v>0.11338028169014085</v>
      </c>
      <c r="K79" s="48">
        <f>K78/K58</f>
        <v>0.11968276856524873</v>
      </c>
      <c r="L79" s="7"/>
      <c r="M79" s="7"/>
      <c r="N79" s="7"/>
      <c r="O79" s="7"/>
      <c r="P79" s="7"/>
      <c r="Q79" s="7"/>
      <c r="R79" s="7"/>
      <c r="S79" s="7"/>
      <c r="T79" s="7"/>
      <c r="U79" s="7"/>
      <c r="V79" s="7"/>
    </row>
    <row r="80" spans="1:22" x14ac:dyDescent="0.2"/>
  </sheetData>
  <hyperlinks>
    <hyperlink ref="L2" location="Index!A1" display="Back" xr:uid="{FF0C7A7F-CFA6-4C7A-82B0-BC23B8C69553}"/>
  </hyperlinks>
  <pageMargins left="0.75" right="0.75" top="1" bottom="1" header="0.5" footer="0.5"/>
  <pageSetup scale="7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BFCFB-F73B-4A8B-9C91-5C2DADC258DF}">
  <sheetPr>
    <tabColor theme="4" tint="-0.249977111117893"/>
    <pageSetUpPr fitToPage="1"/>
  </sheetPr>
  <dimension ref="A1:X49"/>
  <sheetViews>
    <sheetView showGridLines="0" zoomScale="75" zoomScaleNormal="75" workbookViewId="0">
      <pane xSplit="1" ySplit="7" topLeftCell="B8" activePane="bottomRight" state="frozen"/>
      <selection pane="topRight" activeCell="B1" sqref="B1"/>
      <selection pane="bottomLeft" activeCell="A8" sqref="A8"/>
      <selection pane="bottomRight"/>
    </sheetView>
  </sheetViews>
  <sheetFormatPr defaultColWidth="0" defaultRowHeight="12.75" zeroHeight="1" x14ac:dyDescent="0.2"/>
  <cols>
    <col min="1" max="1" width="58.7109375" style="1" customWidth="1"/>
    <col min="2" max="8" width="12.85546875" style="1" customWidth="1"/>
    <col min="9" max="9" width="10.140625" style="1" customWidth="1"/>
    <col min="10" max="10" width="13.7109375" style="1" hidden="1" customWidth="1"/>
    <col min="11" max="24" width="0" style="1" hidden="1" customWidth="1"/>
    <col min="25" max="16384" width="13.7109375" style="1" hidden="1"/>
  </cols>
  <sheetData>
    <row r="1" spans="1:24" x14ac:dyDescent="0.2">
      <c r="A1" s="7"/>
      <c r="B1" s="7"/>
      <c r="C1" s="7"/>
      <c r="D1" s="7"/>
      <c r="E1" s="7"/>
      <c r="F1" s="7"/>
      <c r="G1" s="7"/>
      <c r="H1" s="7"/>
      <c r="I1" s="7"/>
      <c r="J1" s="7"/>
      <c r="K1" s="7"/>
      <c r="L1" s="7"/>
      <c r="M1" s="7"/>
      <c r="N1" s="7"/>
      <c r="O1" s="7"/>
      <c r="P1" s="7"/>
      <c r="Q1" s="7"/>
      <c r="R1" s="7"/>
      <c r="S1" s="7"/>
      <c r="T1" s="7"/>
      <c r="U1" s="7"/>
      <c r="V1" s="7"/>
      <c r="W1" s="7"/>
      <c r="X1" s="7"/>
    </row>
    <row r="2" spans="1:24" x14ac:dyDescent="0.2">
      <c r="A2" s="7"/>
      <c r="B2" s="7"/>
      <c r="C2" s="7"/>
      <c r="D2" s="7"/>
      <c r="E2" s="7"/>
      <c r="F2" s="7"/>
      <c r="G2" s="7"/>
      <c r="H2" s="7"/>
      <c r="I2" s="144" t="s">
        <v>17</v>
      </c>
      <c r="J2" s="7"/>
      <c r="K2" s="7"/>
      <c r="L2" s="7"/>
      <c r="M2" s="7"/>
      <c r="N2" s="7"/>
      <c r="O2" s="7"/>
      <c r="P2" s="7"/>
      <c r="Q2" s="7"/>
      <c r="R2" s="7"/>
      <c r="S2" s="7"/>
      <c r="T2" s="7"/>
      <c r="U2" s="7"/>
      <c r="V2" s="7"/>
      <c r="W2" s="7"/>
      <c r="X2" s="7"/>
    </row>
    <row r="3" spans="1:24" x14ac:dyDescent="0.2">
      <c r="A3" s="7"/>
      <c r="B3" s="7"/>
      <c r="C3" s="7"/>
      <c r="D3" s="7"/>
      <c r="E3" s="7"/>
      <c r="F3" s="7"/>
      <c r="G3" s="7"/>
      <c r="H3" s="7"/>
      <c r="I3" s="7"/>
      <c r="J3" s="7"/>
      <c r="K3" s="7"/>
      <c r="L3" s="7"/>
      <c r="M3" s="7"/>
      <c r="N3" s="7"/>
      <c r="O3" s="7"/>
      <c r="P3" s="7"/>
      <c r="Q3" s="7"/>
      <c r="R3" s="7"/>
      <c r="S3" s="7"/>
      <c r="T3" s="7"/>
      <c r="U3" s="7"/>
      <c r="V3" s="7"/>
      <c r="W3" s="7"/>
      <c r="X3" s="7"/>
    </row>
    <row r="4" spans="1:24" x14ac:dyDescent="0.2">
      <c r="A4" s="7"/>
      <c r="B4" s="7"/>
      <c r="C4" s="7"/>
      <c r="D4" s="7"/>
      <c r="E4" s="7"/>
      <c r="F4" s="7"/>
      <c r="G4" s="7"/>
      <c r="H4" s="7"/>
      <c r="I4" s="7"/>
      <c r="J4" s="7"/>
      <c r="K4" s="7"/>
      <c r="L4" s="7"/>
      <c r="M4" s="7"/>
      <c r="N4" s="7"/>
      <c r="O4" s="7"/>
      <c r="P4" s="7"/>
      <c r="Q4" s="7"/>
      <c r="R4" s="7"/>
      <c r="S4" s="7"/>
      <c r="T4" s="7"/>
      <c r="U4" s="7"/>
      <c r="V4" s="7"/>
      <c r="W4" s="7"/>
      <c r="X4" s="7"/>
    </row>
    <row r="5" spans="1:24" x14ac:dyDescent="0.2">
      <c r="A5" s="15" t="s">
        <v>11</v>
      </c>
      <c r="B5" s="7"/>
      <c r="C5" s="7"/>
      <c r="D5" s="7"/>
      <c r="E5" s="7"/>
      <c r="F5" s="7"/>
      <c r="G5" s="7"/>
      <c r="H5" s="7"/>
      <c r="I5" s="7"/>
      <c r="J5" s="7"/>
      <c r="K5" s="7"/>
      <c r="L5" s="7"/>
      <c r="M5" s="7"/>
      <c r="N5" s="7"/>
      <c r="O5" s="7"/>
      <c r="P5" s="7"/>
      <c r="Q5" s="7"/>
      <c r="R5" s="7"/>
      <c r="S5" s="7"/>
      <c r="T5" s="7"/>
      <c r="U5" s="7"/>
      <c r="V5" s="7"/>
      <c r="W5" s="7"/>
      <c r="X5" s="7"/>
    </row>
    <row r="6" spans="1:24" x14ac:dyDescent="0.2">
      <c r="A6" s="15" t="s">
        <v>26</v>
      </c>
      <c r="B6" s="7"/>
      <c r="C6" s="7"/>
      <c r="D6" s="7"/>
      <c r="E6" s="7"/>
      <c r="F6" s="7"/>
      <c r="G6" s="7"/>
      <c r="H6" s="7"/>
      <c r="I6" s="7"/>
      <c r="J6" s="7"/>
      <c r="K6" s="7"/>
      <c r="L6" s="7"/>
      <c r="M6" s="7"/>
      <c r="N6" s="7"/>
      <c r="O6" s="7"/>
      <c r="P6" s="7"/>
      <c r="Q6" s="7"/>
      <c r="R6" s="7"/>
      <c r="S6" s="7"/>
      <c r="T6" s="7"/>
      <c r="U6" s="7"/>
      <c r="V6" s="7"/>
      <c r="W6" s="7"/>
      <c r="X6" s="7"/>
    </row>
    <row r="7" spans="1:24" x14ac:dyDescent="0.2">
      <c r="A7" s="7"/>
      <c r="B7" s="70" t="str">
        <f>'Investor Metrics File'!H6</f>
        <v>Q4 2016</v>
      </c>
      <c r="C7" s="10" t="str">
        <f>'Investor Metrics File'!$B$3</f>
        <v>Q1 2017</v>
      </c>
      <c r="D7" s="10" t="str">
        <f>'Investor Metrics File'!$B$4</f>
        <v>Q2 2017</v>
      </c>
      <c r="E7" s="10" t="str">
        <f>'Investor Metrics File'!$B$5</f>
        <v>Q3 2017</v>
      </c>
      <c r="F7" s="10" t="str">
        <f>'Investor Metrics File'!$B$6</f>
        <v>Q4 2017</v>
      </c>
      <c r="G7" s="10" t="str">
        <f>'Investor Metrics File'!$E$3</f>
        <v>Q1 2018</v>
      </c>
      <c r="H7" s="10" t="str">
        <f>'Investor Metrics File'!$E$4</f>
        <v>Q2 2018</v>
      </c>
      <c r="I7" s="7"/>
      <c r="J7" s="7"/>
      <c r="K7" s="7"/>
      <c r="L7" s="7"/>
      <c r="M7" s="7"/>
      <c r="N7" s="7"/>
      <c r="O7" s="7"/>
      <c r="P7" s="7"/>
      <c r="Q7" s="7"/>
      <c r="R7" s="7"/>
      <c r="S7" s="7"/>
      <c r="T7" s="7"/>
      <c r="U7" s="7"/>
      <c r="V7" s="7"/>
      <c r="W7" s="7"/>
      <c r="X7" s="7"/>
    </row>
    <row r="8" spans="1:24" x14ac:dyDescent="0.2">
      <c r="A8" s="15" t="s">
        <v>57</v>
      </c>
      <c r="B8" s="71"/>
      <c r="C8" s="71"/>
      <c r="D8" s="71"/>
      <c r="E8" s="71"/>
      <c r="F8" s="71"/>
      <c r="G8" s="13"/>
      <c r="H8" s="13"/>
      <c r="I8" s="7"/>
      <c r="J8" s="7"/>
      <c r="K8" s="7"/>
      <c r="L8" s="7"/>
      <c r="M8" s="7"/>
      <c r="N8" s="7"/>
      <c r="O8" s="7"/>
      <c r="P8" s="7"/>
      <c r="Q8" s="7"/>
      <c r="R8" s="7"/>
      <c r="S8" s="7"/>
      <c r="T8" s="7"/>
      <c r="U8" s="7"/>
      <c r="V8" s="7"/>
      <c r="W8" s="7"/>
      <c r="X8" s="7"/>
    </row>
    <row r="9" spans="1:24" x14ac:dyDescent="0.2">
      <c r="A9" s="7" t="s">
        <v>138</v>
      </c>
      <c r="B9" s="72">
        <v>390000000</v>
      </c>
      <c r="C9" s="72">
        <v>255000000</v>
      </c>
      <c r="D9" s="72">
        <v>309000000</v>
      </c>
      <c r="E9" s="72">
        <v>468000000</v>
      </c>
      <c r="F9" s="72">
        <v>658000000</v>
      </c>
      <c r="G9" s="72">
        <v>553000000</v>
      </c>
      <c r="H9" s="72">
        <v>993000000</v>
      </c>
      <c r="I9" s="7"/>
      <c r="J9" s="7"/>
      <c r="K9" s="7"/>
      <c r="L9" s="7"/>
      <c r="M9" s="7"/>
      <c r="N9" s="7"/>
      <c r="O9" s="7"/>
      <c r="P9" s="7"/>
      <c r="Q9" s="7"/>
      <c r="R9" s="7"/>
      <c r="S9" s="7"/>
      <c r="T9" s="7"/>
      <c r="U9" s="7"/>
      <c r="V9" s="7"/>
      <c r="W9" s="7"/>
      <c r="X9" s="7"/>
    </row>
    <row r="10" spans="1:24" x14ac:dyDescent="0.2">
      <c r="A10" s="7" t="s">
        <v>139</v>
      </c>
      <c r="B10" s="73">
        <v>1286000000</v>
      </c>
      <c r="C10" s="73">
        <v>1418000000</v>
      </c>
      <c r="D10" s="73">
        <v>1396000000</v>
      </c>
      <c r="E10" s="73">
        <v>1397000000</v>
      </c>
      <c r="F10" s="73">
        <v>1114000000</v>
      </c>
      <c r="G10" s="73">
        <v>1026000000</v>
      </c>
      <c r="H10" s="73">
        <v>930000000</v>
      </c>
      <c r="I10" s="7"/>
      <c r="J10" s="7"/>
      <c r="K10" s="7"/>
      <c r="L10" s="7"/>
      <c r="M10" s="7"/>
      <c r="N10" s="7"/>
      <c r="O10" s="7"/>
      <c r="P10" s="7"/>
      <c r="Q10" s="7"/>
      <c r="R10" s="7"/>
      <c r="S10" s="7"/>
      <c r="T10" s="7"/>
      <c r="U10" s="7"/>
      <c r="V10" s="7"/>
      <c r="W10" s="7"/>
      <c r="X10" s="7"/>
    </row>
    <row r="11" spans="1:24" x14ac:dyDescent="0.2">
      <c r="A11" s="7" t="s">
        <v>140</v>
      </c>
      <c r="B11" s="73">
        <v>0</v>
      </c>
      <c r="C11" s="73">
        <v>0</v>
      </c>
      <c r="D11" s="73">
        <v>0</v>
      </c>
      <c r="E11" s="73">
        <v>0</v>
      </c>
      <c r="F11" s="73">
        <v>757000000</v>
      </c>
      <c r="G11" s="73">
        <v>659000000</v>
      </c>
      <c r="H11" s="73">
        <v>316000000</v>
      </c>
      <c r="I11" s="7"/>
      <c r="J11" s="7"/>
      <c r="K11" s="7"/>
      <c r="L11" s="7"/>
      <c r="M11" s="7"/>
      <c r="N11" s="7"/>
      <c r="O11" s="7"/>
      <c r="P11" s="7"/>
      <c r="Q11" s="7"/>
      <c r="R11" s="7"/>
      <c r="S11" s="7"/>
      <c r="T11" s="7"/>
      <c r="U11" s="7"/>
      <c r="V11" s="7"/>
      <c r="W11" s="7"/>
      <c r="X11" s="7"/>
    </row>
    <row r="12" spans="1:24" x14ac:dyDescent="0.2">
      <c r="A12" s="7" t="s">
        <v>141</v>
      </c>
      <c r="B12" s="73">
        <v>0</v>
      </c>
      <c r="C12" s="73">
        <v>0</v>
      </c>
      <c r="D12" s="73">
        <v>0</v>
      </c>
      <c r="E12" s="73">
        <v>0</v>
      </c>
      <c r="F12" s="73">
        <v>0</v>
      </c>
      <c r="G12" s="73">
        <v>163000000</v>
      </c>
      <c r="H12" s="73">
        <v>193000000</v>
      </c>
      <c r="I12" s="7"/>
      <c r="J12" s="7"/>
      <c r="K12" s="7"/>
      <c r="L12" s="7"/>
      <c r="M12" s="7"/>
      <c r="N12" s="7"/>
      <c r="O12" s="7"/>
      <c r="P12" s="7"/>
      <c r="Q12" s="7"/>
      <c r="R12" s="7"/>
      <c r="S12" s="7"/>
      <c r="T12" s="7"/>
      <c r="U12" s="7"/>
      <c r="V12" s="7"/>
      <c r="W12" s="7"/>
      <c r="X12" s="7"/>
    </row>
    <row r="13" spans="1:24" x14ac:dyDescent="0.2">
      <c r="A13" s="7" t="s">
        <v>142</v>
      </c>
      <c r="B13" s="74">
        <v>241000000</v>
      </c>
      <c r="C13" s="74">
        <v>301000000</v>
      </c>
      <c r="D13" s="74">
        <v>281000000</v>
      </c>
      <c r="E13" s="74">
        <v>247000000</v>
      </c>
      <c r="F13" s="74">
        <v>181000000</v>
      </c>
      <c r="G13" s="74">
        <v>219000000</v>
      </c>
      <c r="H13" s="74">
        <v>229000000</v>
      </c>
      <c r="I13" s="7"/>
      <c r="J13" s="7"/>
      <c r="K13" s="7"/>
      <c r="L13" s="7"/>
      <c r="M13" s="7"/>
      <c r="N13" s="7"/>
      <c r="O13" s="7"/>
      <c r="P13" s="7"/>
      <c r="Q13" s="7"/>
      <c r="R13" s="7"/>
      <c r="S13" s="7"/>
      <c r="T13" s="7"/>
      <c r="U13" s="7"/>
      <c r="V13" s="7"/>
      <c r="W13" s="7"/>
      <c r="X13" s="7"/>
    </row>
    <row r="14" spans="1:24" x14ac:dyDescent="0.2">
      <c r="A14" s="7" t="s">
        <v>143</v>
      </c>
      <c r="B14" s="75">
        <f t="shared" ref="B14:H14" si="0">SUM(B9:B13)</f>
        <v>1917000000</v>
      </c>
      <c r="C14" s="75">
        <f t="shared" si="0"/>
        <v>1974000000</v>
      </c>
      <c r="D14" s="75">
        <f t="shared" si="0"/>
        <v>1986000000</v>
      </c>
      <c r="E14" s="75">
        <f t="shared" si="0"/>
        <v>2112000000</v>
      </c>
      <c r="F14" s="75">
        <f t="shared" si="0"/>
        <v>2710000000</v>
      </c>
      <c r="G14" s="75">
        <f t="shared" si="0"/>
        <v>2620000000</v>
      </c>
      <c r="H14" s="75">
        <f t="shared" si="0"/>
        <v>2661000000</v>
      </c>
      <c r="I14" s="7"/>
      <c r="J14" s="7"/>
      <c r="K14" s="7"/>
      <c r="L14" s="7"/>
      <c r="M14" s="7"/>
      <c r="N14" s="7"/>
      <c r="O14" s="7"/>
      <c r="P14" s="7"/>
      <c r="Q14" s="7"/>
      <c r="R14" s="7"/>
      <c r="S14" s="7"/>
      <c r="T14" s="7"/>
      <c r="U14" s="7"/>
      <c r="V14" s="7"/>
      <c r="W14" s="7"/>
      <c r="X14" s="7"/>
    </row>
    <row r="15" spans="1:24" x14ac:dyDescent="0.2">
      <c r="A15" s="7"/>
      <c r="B15" s="54"/>
      <c r="C15" s="54"/>
      <c r="D15" s="54"/>
      <c r="E15" s="54"/>
      <c r="F15" s="54"/>
      <c r="G15" s="7"/>
      <c r="H15" s="7"/>
      <c r="I15" s="7"/>
      <c r="J15" s="7"/>
      <c r="K15" s="7"/>
      <c r="L15" s="7"/>
      <c r="M15" s="7"/>
      <c r="N15" s="7"/>
      <c r="O15" s="7"/>
      <c r="P15" s="7"/>
      <c r="Q15" s="7"/>
      <c r="R15" s="7"/>
      <c r="S15" s="7"/>
      <c r="T15" s="7"/>
      <c r="U15" s="7"/>
      <c r="V15" s="7"/>
      <c r="W15" s="7"/>
      <c r="X15" s="7"/>
    </row>
    <row r="16" spans="1:24" x14ac:dyDescent="0.2">
      <c r="A16" s="7" t="s">
        <v>144</v>
      </c>
      <c r="B16" s="73">
        <v>283000000</v>
      </c>
      <c r="C16" s="73">
        <v>282000000</v>
      </c>
      <c r="D16" s="73">
        <v>262000000</v>
      </c>
      <c r="E16" s="73">
        <v>249000000</v>
      </c>
      <c r="F16" s="73">
        <v>257000000</v>
      </c>
      <c r="G16" s="73">
        <v>260000000</v>
      </c>
      <c r="H16" s="73">
        <v>276000000</v>
      </c>
      <c r="I16" s="7"/>
      <c r="J16" s="7"/>
      <c r="K16" s="7"/>
      <c r="L16" s="7"/>
      <c r="M16" s="7"/>
      <c r="N16" s="7"/>
      <c r="O16" s="7"/>
      <c r="P16" s="7"/>
      <c r="Q16" s="7"/>
      <c r="R16" s="7"/>
      <c r="S16" s="7"/>
      <c r="T16" s="7"/>
      <c r="U16" s="7"/>
      <c r="V16" s="7"/>
      <c r="W16" s="7"/>
      <c r="X16" s="7"/>
    </row>
    <row r="17" spans="1:24" x14ac:dyDescent="0.2">
      <c r="A17" s="7" t="s">
        <v>145</v>
      </c>
      <c r="B17" s="73">
        <v>1144000000</v>
      </c>
      <c r="C17" s="73">
        <v>1083000000</v>
      </c>
      <c r="D17" s="73">
        <v>1023000000</v>
      </c>
      <c r="E17" s="73">
        <v>959000000</v>
      </c>
      <c r="F17" s="73">
        <v>891000000</v>
      </c>
      <c r="G17" s="73">
        <v>831000000</v>
      </c>
      <c r="H17" s="73">
        <v>771000000</v>
      </c>
      <c r="I17" s="7"/>
      <c r="J17" s="7"/>
      <c r="K17" s="7"/>
      <c r="L17" s="7"/>
      <c r="M17" s="7"/>
      <c r="N17" s="7"/>
      <c r="O17" s="7"/>
      <c r="P17" s="7"/>
      <c r="Q17" s="7"/>
      <c r="R17" s="7"/>
      <c r="S17" s="7"/>
      <c r="T17" s="7"/>
      <c r="U17" s="7"/>
      <c r="V17" s="7"/>
      <c r="W17" s="7"/>
      <c r="X17" s="7"/>
    </row>
    <row r="18" spans="1:24" x14ac:dyDescent="0.2">
      <c r="A18" s="7" t="s">
        <v>146</v>
      </c>
      <c r="B18" s="73">
        <v>3889000000</v>
      </c>
      <c r="C18" s="73">
        <v>3899000000</v>
      </c>
      <c r="D18" s="73">
        <v>3921000000</v>
      </c>
      <c r="E18" s="73">
        <v>3899000000</v>
      </c>
      <c r="F18" s="73">
        <v>3366000000</v>
      </c>
      <c r="G18" s="73">
        <v>3457000000</v>
      </c>
      <c r="H18" s="73">
        <v>3424000000</v>
      </c>
      <c r="I18" s="7"/>
      <c r="J18" s="7"/>
      <c r="K18" s="7"/>
      <c r="L18" s="7"/>
      <c r="M18" s="7"/>
      <c r="N18" s="7"/>
      <c r="O18" s="7"/>
      <c r="P18" s="7"/>
      <c r="Q18" s="7"/>
      <c r="R18" s="7"/>
      <c r="S18" s="7"/>
      <c r="T18" s="7"/>
      <c r="U18" s="7"/>
      <c r="V18" s="7"/>
      <c r="W18" s="7"/>
      <c r="X18" s="7"/>
    </row>
    <row r="19" spans="1:24" x14ac:dyDescent="0.2">
      <c r="A19" s="7" t="s">
        <v>147</v>
      </c>
      <c r="B19" s="74">
        <v>476000000</v>
      </c>
      <c r="C19" s="74">
        <v>462000000</v>
      </c>
      <c r="D19" s="74">
        <v>456000000</v>
      </c>
      <c r="E19" s="74">
        <v>328000000</v>
      </c>
      <c r="F19" s="74">
        <v>324000000</v>
      </c>
      <c r="G19" s="74">
        <v>343000000</v>
      </c>
      <c r="H19" s="74">
        <v>304000000</v>
      </c>
      <c r="I19" s="7"/>
      <c r="J19" s="7"/>
      <c r="K19" s="7"/>
      <c r="L19" s="7"/>
      <c r="M19" s="7"/>
      <c r="N19" s="7"/>
      <c r="O19" s="7"/>
      <c r="P19" s="7"/>
      <c r="Q19" s="7"/>
      <c r="R19" s="7"/>
      <c r="S19" s="7"/>
      <c r="T19" s="7"/>
      <c r="U19" s="7"/>
      <c r="V19" s="7"/>
      <c r="W19" s="7"/>
      <c r="X19" s="7"/>
    </row>
    <row r="20" spans="1:24" ht="15.75" customHeight="1" thickBot="1" x14ac:dyDescent="0.25">
      <c r="A20" s="55" t="s">
        <v>58</v>
      </c>
      <c r="B20" s="76">
        <f t="shared" ref="B20:H20" si="1">SUM(B16:B19)+B14</f>
        <v>7709000000</v>
      </c>
      <c r="C20" s="76">
        <f t="shared" si="1"/>
        <v>7700000000</v>
      </c>
      <c r="D20" s="76">
        <f t="shared" si="1"/>
        <v>7648000000</v>
      </c>
      <c r="E20" s="76">
        <f t="shared" si="1"/>
        <v>7547000000</v>
      </c>
      <c r="F20" s="76">
        <f t="shared" si="1"/>
        <v>7548000000</v>
      </c>
      <c r="G20" s="76">
        <f t="shared" si="1"/>
        <v>7511000000</v>
      </c>
      <c r="H20" s="76">
        <f t="shared" si="1"/>
        <v>7436000000</v>
      </c>
      <c r="I20" s="7"/>
      <c r="J20" s="7"/>
      <c r="K20" s="7"/>
      <c r="L20" s="7"/>
      <c r="M20" s="7"/>
      <c r="N20" s="7"/>
      <c r="O20" s="7"/>
      <c r="P20" s="7"/>
      <c r="Q20" s="7"/>
      <c r="R20" s="7"/>
      <c r="S20" s="7"/>
      <c r="T20" s="7"/>
      <c r="U20" s="7"/>
      <c r="V20" s="7"/>
      <c r="W20" s="7"/>
      <c r="X20" s="7"/>
    </row>
    <row r="21" spans="1:24" ht="13.5" thickTop="1" x14ac:dyDescent="0.2">
      <c r="A21" s="7"/>
      <c r="B21" s="77"/>
      <c r="C21" s="77"/>
      <c r="D21" s="77"/>
      <c r="E21" s="77"/>
      <c r="F21" s="77"/>
      <c r="G21" s="24"/>
      <c r="H21" s="24"/>
      <c r="I21" s="7"/>
      <c r="J21" s="7"/>
      <c r="K21" s="7"/>
      <c r="L21" s="7"/>
      <c r="M21" s="7"/>
      <c r="N21" s="7"/>
      <c r="O21" s="7"/>
      <c r="P21" s="7"/>
      <c r="Q21" s="7"/>
      <c r="R21" s="7"/>
      <c r="S21" s="7"/>
      <c r="T21" s="7"/>
      <c r="U21" s="7"/>
      <c r="V21" s="7"/>
      <c r="W21" s="7"/>
      <c r="X21" s="7"/>
    </row>
    <row r="22" spans="1:24" x14ac:dyDescent="0.2">
      <c r="A22" s="15" t="s">
        <v>59</v>
      </c>
      <c r="C22" s="54"/>
      <c r="D22" s="54"/>
      <c r="E22" s="54"/>
      <c r="F22" s="54"/>
      <c r="G22" s="7"/>
      <c r="H22" s="7"/>
      <c r="I22" s="7"/>
      <c r="J22" s="7"/>
      <c r="K22" s="7"/>
      <c r="L22" s="7"/>
      <c r="M22" s="7"/>
      <c r="N22" s="7"/>
      <c r="O22" s="7"/>
      <c r="P22" s="7"/>
      <c r="Q22" s="7"/>
      <c r="R22" s="7"/>
      <c r="S22" s="7"/>
      <c r="T22" s="7"/>
      <c r="U22" s="7"/>
      <c r="V22" s="7"/>
      <c r="W22" s="7"/>
      <c r="X22" s="7"/>
    </row>
    <row r="23" spans="1:24" x14ac:dyDescent="0.2">
      <c r="A23" s="7"/>
      <c r="B23" s="54"/>
      <c r="C23" s="54"/>
      <c r="D23" s="54"/>
      <c r="E23" s="54"/>
      <c r="F23" s="54"/>
      <c r="G23" s="7"/>
      <c r="H23" s="7"/>
      <c r="I23" s="7"/>
      <c r="J23" s="7"/>
      <c r="K23" s="7"/>
      <c r="L23" s="7"/>
      <c r="M23" s="7"/>
      <c r="N23" s="7"/>
      <c r="O23" s="7"/>
      <c r="P23" s="7"/>
      <c r="Q23" s="7"/>
      <c r="R23" s="7"/>
      <c r="S23" s="7"/>
      <c r="T23" s="7"/>
      <c r="U23" s="7"/>
      <c r="V23" s="7"/>
      <c r="W23" s="7"/>
      <c r="X23" s="7"/>
    </row>
    <row r="24" spans="1:24" x14ac:dyDescent="0.2">
      <c r="A24" s="7" t="s">
        <v>148</v>
      </c>
      <c r="B24" s="72">
        <v>28000000</v>
      </c>
      <c r="C24" s="72">
        <v>46000000</v>
      </c>
      <c r="D24" s="72">
        <v>59000000</v>
      </c>
      <c r="E24" s="72">
        <v>71000000</v>
      </c>
      <c r="F24" s="72">
        <v>82000000</v>
      </c>
      <c r="G24" s="72">
        <v>81000000</v>
      </c>
      <c r="H24" s="72">
        <v>43000000</v>
      </c>
      <c r="I24" s="7"/>
      <c r="J24" s="7"/>
      <c r="K24" s="7"/>
      <c r="L24" s="7"/>
      <c r="M24" s="7"/>
      <c r="N24" s="7"/>
      <c r="O24" s="7"/>
      <c r="P24" s="7"/>
      <c r="Q24" s="7"/>
      <c r="R24" s="7"/>
      <c r="S24" s="7"/>
      <c r="T24" s="7"/>
      <c r="U24" s="7"/>
      <c r="V24" s="7"/>
      <c r="W24" s="7"/>
      <c r="X24" s="7"/>
    </row>
    <row r="25" spans="1:24" x14ac:dyDescent="0.2">
      <c r="A25" s="7" t="s">
        <v>149</v>
      </c>
      <c r="B25" s="73">
        <v>164000000</v>
      </c>
      <c r="C25" s="73">
        <v>130000000</v>
      </c>
      <c r="D25" s="73">
        <v>106000000</v>
      </c>
      <c r="E25" s="73">
        <v>147000000</v>
      </c>
      <c r="F25" s="73">
        <v>138000000</v>
      </c>
      <c r="G25" s="73">
        <v>152000000</v>
      </c>
      <c r="H25" s="73">
        <v>158000000</v>
      </c>
      <c r="I25" s="7"/>
      <c r="J25" s="7"/>
      <c r="K25" s="7"/>
      <c r="L25" s="7"/>
      <c r="M25" s="7"/>
      <c r="N25" s="7"/>
      <c r="O25" s="7"/>
      <c r="P25" s="7"/>
      <c r="Q25" s="7"/>
      <c r="R25" s="7"/>
      <c r="S25" s="7"/>
      <c r="T25" s="7"/>
      <c r="U25" s="7"/>
      <c r="V25" s="7"/>
      <c r="W25" s="7"/>
      <c r="X25" s="7"/>
    </row>
    <row r="26" spans="1:24" x14ac:dyDescent="0.2">
      <c r="A26" s="7" t="s">
        <v>150</v>
      </c>
      <c r="B26" s="73">
        <v>269000000</v>
      </c>
      <c r="C26" s="73">
        <v>257000000</v>
      </c>
      <c r="D26" s="73">
        <v>247000000</v>
      </c>
      <c r="E26" s="73">
        <v>221000000</v>
      </c>
      <c r="F26" s="73">
        <v>335000000</v>
      </c>
      <c r="G26" s="73">
        <v>289000000</v>
      </c>
      <c r="H26" s="73">
        <v>297000000</v>
      </c>
      <c r="I26" s="7"/>
      <c r="J26" s="7"/>
      <c r="K26" s="7"/>
      <c r="L26" s="7"/>
      <c r="M26" s="7"/>
      <c r="N26" s="7"/>
      <c r="O26" s="7"/>
      <c r="P26" s="7"/>
      <c r="Q26" s="7"/>
      <c r="R26" s="7"/>
      <c r="S26" s="7"/>
      <c r="T26" s="7"/>
      <c r="U26" s="7"/>
      <c r="V26" s="7"/>
      <c r="W26" s="7"/>
      <c r="X26" s="7"/>
    </row>
    <row r="27" spans="1:24" x14ac:dyDescent="0.2">
      <c r="A27" s="7" t="s">
        <v>60</v>
      </c>
      <c r="B27" s="73">
        <v>206000000</v>
      </c>
      <c r="C27" s="73">
        <v>212000000</v>
      </c>
      <c r="D27" s="73">
        <v>196000000</v>
      </c>
      <c r="E27" s="73">
        <v>184000000</v>
      </c>
      <c r="F27" s="73">
        <v>151000000</v>
      </c>
      <c r="G27" s="73">
        <v>142000000</v>
      </c>
      <c r="H27" s="73">
        <v>129000000</v>
      </c>
      <c r="I27" s="7"/>
      <c r="J27" s="7"/>
      <c r="K27" s="7"/>
      <c r="L27" s="7"/>
      <c r="M27" s="7"/>
      <c r="N27" s="7"/>
      <c r="O27" s="7"/>
      <c r="P27" s="7"/>
      <c r="Q27" s="7"/>
      <c r="R27" s="7"/>
      <c r="S27" s="7"/>
      <c r="T27" s="7"/>
      <c r="U27" s="7"/>
      <c r="V27" s="7"/>
      <c r="W27" s="7"/>
      <c r="X27" s="7"/>
    </row>
    <row r="28" spans="1:24" x14ac:dyDescent="0.2">
      <c r="A28" s="7" t="s">
        <v>151</v>
      </c>
      <c r="B28" s="73">
        <v>0</v>
      </c>
      <c r="C28" s="73">
        <v>0</v>
      </c>
      <c r="D28" s="73">
        <v>0</v>
      </c>
      <c r="E28" s="73">
        <v>0</v>
      </c>
      <c r="F28" s="73">
        <v>169000000</v>
      </c>
      <c r="G28" s="73">
        <v>173000000</v>
      </c>
      <c r="H28" s="73">
        <v>119000000</v>
      </c>
      <c r="I28" s="7"/>
      <c r="J28" s="7"/>
      <c r="K28" s="7"/>
      <c r="L28" s="7"/>
      <c r="M28" s="7"/>
      <c r="N28" s="7"/>
      <c r="O28" s="7"/>
      <c r="P28" s="7"/>
      <c r="Q28" s="7"/>
      <c r="R28" s="7"/>
      <c r="S28" s="7"/>
      <c r="T28" s="7"/>
      <c r="U28" s="7"/>
      <c r="V28" s="7"/>
      <c r="W28" s="7"/>
      <c r="X28" s="7"/>
    </row>
    <row r="29" spans="1:24" x14ac:dyDescent="0.2">
      <c r="A29" s="7" t="s">
        <v>152</v>
      </c>
      <c r="B29" s="74">
        <v>735000000</v>
      </c>
      <c r="C29" s="74">
        <v>603000000</v>
      </c>
      <c r="D29" s="74">
        <v>604000000</v>
      </c>
      <c r="E29" s="74">
        <v>591000000</v>
      </c>
      <c r="F29" s="74">
        <v>493000000</v>
      </c>
      <c r="G29" s="74">
        <v>537000000</v>
      </c>
      <c r="H29" s="74">
        <v>567000000</v>
      </c>
      <c r="I29" s="7"/>
      <c r="J29" s="7"/>
      <c r="K29" s="7"/>
      <c r="L29" s="7"/>
      <c r="M29" s="7"/>
      <c r="N29" s="7"/>
      <c r="O29" s="7"/>
      <c r="P29" s="7"/>
      <c r="Q29" s="7"/>
      <c r="R29" s="7"/>
      <c r="S29" s="7"/>
      <c r="T29" s="7"/>
      <c r="U29" s="7"/>
      <c r="V29" s="7"/>
      <c r="W29" s="7"/>
      <c r="X29" s="7"/>
    </row>
    <row r="30" spans="1:24" x14ac:dyDescent="0.2">
      <c r="A30" s="7" t="s">
        <v>153</v>
      </c>
      <c r="B30" s="75">
        <f t="shared" ref="B30:H30" si="2">SUM(B24:B29)</f>
        <v>1402000000</v>
      </c>
      <c r="C30" s="75">
        <f t="shared" si="2"/>
        <v>1248000000</v>
      </c>
      <c r="D30" s="75">
        <f t="shared" si="2"/>
        <v>1212000000</v>
      </c>
      <c r="E30" s="75">
        <f t="shared" si="2"/>
        <v>1214000000</v>
      </c>
      <c r="F30" s="75">
        <f t="shared" si="2"/>
        <v>1368000000</v>
      </c>
      <c r="G30" s="75">
        <f t="shared" si="2"/>
        <v>1374000000</v>
      </c>
      <c r="H30" s="75">
        <f t="shared" si="2"/>
        <v>1313000000</v>
      </c>
      <c r="I30" s="7"/>
      <c r="J30" s="7"/>
      <c r="K30" s="7"/>
      <c r="L30" s="7"/>
      <c r="M30" s="7"/>
      <c r="N30" s="7"/>
      <c r="O30" s="7"/>
      <c r="P30" s="7"/>
      <c r="Q30" s="7"/>
      <c r="R30" s="7"/>
      <c r="S30" s="7"/>
      <c r="T30" s="7"/>
      <c r="U30" s="7"/>
      <c r="V30" s="7"/>
      <c r="W30" s="7"/>
      <c r="X30" s="7"/>
    </row>
    <row r="31" spans="1:24" x14ac:dyDescent="0.2">
      <c r="A31" s="7"/>
      <c r="B31" s="54"/>
      <c r="C31" s="54"/>
      <c r="D31" s="54"/>
      <c r="E31" s="54"/>
      <c r="F31" s="54"/>
      <c r="G31" s="7"/>
      <c r="H31" s="7"/>
      <c r="I31" s="7"/>
      <c r="J31" s="7"/>
      <c r="K31" s="7"/>
      <c r="L31" s="7"/>
      <c r="M31" s="7"/>
      <c r="N31" s="7"/>
      <c r="O31" s="7"/>
      <c r="P31" s="7"/>
      <c r="Q31" s="7"/>
      <c r="R31" s="7"/>
      <c r="S31" s="7"/>
      <c r="T31" s="7"/>
      <c r="U31" s="7"/>
      <c r="V31" s="7"/>
      <c r="W31" s="7"/>
      <c r="X31" s="7"/>
    </row>
    <row r="32" spans="1:24" x14ac:dyDescent="0.2">
      <c r="A32" s="7" t="s">
        <v>154</v>
      </c>
      <c r="B32" s="73">
        <v>1913000000</v>
      </c>
      <c r="C32" s="73">
        <v>2075000000</v>
      </c>
      <c r="D32" s="73">
        <v>2071000000</v>
      </c>
      <c r="E32" s="73">
        <v>1991000000</v>
      </c>
      <c r="F32" s="73">
        <v>1979000000</v>
      </c>
      <c r="G32" s="73">
        <v>1972000000</v>
      </c>
      <c r="H32" s="73">
        <v>2001000000</v>
      </c>
      <c r="I32" s="7"/>
      <c r="J32" s="7"/>
      <c r="K32" s="7"/>
      <c r="L32" s="7"/>
      <c r="M32" s="7"/>
      <c r="N32" s="7"/>
      <c r="O32" s="7"/>
      <c r="P32" s="7"/>
      <c r="Q32" s="7"/>
      <c r="R32" s="7"/>
      <c r="S32" s="7"/>
      <c r="T32" s="7"/>
      <c r="U32" s="7"/>
      <c r="V32" s="7"/>
      <c r="W32" s="7"/>
      <c r="X32" s="7"/>
    </row>
    <row r="33" spans="1:24" x14ac:dyDescent="0.2">
      <c r="A33" s="7" t="s">
        <v>155</v>
      </c>
      <c r="B33" s="73">
        <v>619000000</v>
      </c>
      <c r="C33" s="73">
        <v>616000000</v>
      </c>
      <c r="D33" s="73">
        <v>592000000</v>
      </c>
      <c r="E33" s="73">
        <v>605000000</v>
      </c>
      <c r="F33" s="73">
        <v>384000000</v>
      </c>
      <c r="G33" s="73">
        <v>382000000</v>
      </c>
      <c r="H33" s="73">
        <v>346000000</v>
      </c>
      <c r="I33" s="7"/>
      <c r="J33" s="7"/>
      <c r="K33" s="7"/>
      <c r="L33" s="7"/>
      <c r="M33" s="7"/>
      <c r="N33" s="7"/>
      <c r="O33" s="7"/>
      <c r="P33" s="7"/>
      <c r="Q33" s="7"/>
      <c r="R33" s="7"/>
      <c r="S33" s="7"/>
      <c r="T33" s="7"/>
      <c r="U33" s="7"/>
      <c r="V33" s="7"/>
      <c r="W33" s="7"/>
      <c r="X33" s="7"/>
    </row>
    <row r="34" spans="1:24" x14ac:dyDescent="0.2">
      <c r="A34" s="7" t="s">
        <v>156</v>
      </c>
      <c r="B34" s="74">
        <v>345000000</v>
      </c>
      <c r="C34" s="74">
        <v>320000000</v>
      </c>
      <c r="D34" s="74">
        <v>314000000</v>
      </c>
      <c r="E34" s="74">
        <v>283000000</v>
      </c>
      <c r="F34" s="74">
        <v>146000000</v>
      </c>
      <c r="G34" s="74">
        <v>131000000</v>
      </c>
      <c r="H34" s="74">
        <v>135000000</v>
      </c>
      <c r="I34" s="7"/>
      <c r="J34" s="7"/>
      <c r="K34" s="7"/>
      <c r="L34" s="7"/>
      <c r="M34" s="7"/>
      <c r="N34" s="7"/>
      <c r="O34" s="7"/>
      <c r="P34" s="7"/>
      <c r="Q34" s="7"/>
      <c r="R34" s="7"/>
      <c r="S34" s="7"/>
      <c r="T34" s="7"/>
      <c r="U34" s="7"/>
      <c r="V34" s="7"/>
      <c r="W34" s="7"/>
      <c r="X34" s="7"/>
    </row>
    <row r="35" spans="1:24" x14ac:dyDescent="0.2">
      <c r="A35" s="55" t="s">
        <v>157</v>
      </c>
      <c r="B35" s="78">
        <f t="shared" ref="B35:H35" si="3">SUM(B32:B34)+B30</f>
        <v>4279000000</v>
      </c>
      <c r="C35" s="78">
        <f t="shared" si="3"/>
        <v>4259000000</v>
      </c>
      <c r="D35" s="78">
        <f t="shared" si="3"/>
        <v>4189000000</v>
      </c>
      <c r="E35" s="78">
        <f t="shared" si="3"/>
        <v>4093000000</v>
      </c>
      <c r="F35" s="78">
        <f t="shared" si="3"/>
        <v>3877000000</v>
      </c>
      <c r="G35" s="78">
        <f t="shared" si="3"/>
        <v>3859000000</v>
      </c>
      <c r="H35" s="78">
        <f t="shared" si="3"/>
        <v>3795000000</v>
      </c>
      <c r="I35" s="7"/>
      <c r="J35" s="7"/>
      <c r="K35" s="7"/>
      <c r="L35" s="7"/>
      <c r="M35" s="7"/>
      <c r="N35" s="7"/>
      <c r="O35" s="7"/>
      <c r="P35" s="7"/>
      <c r="Q35" s="7"/>
      <c r="R35" s="7"/>
      <c r="S35" s="7"/>
      <c r="T35" s="7"/>
      <c r="U35" s="7"/>
      <c r="V35" s="7"/>
      <c r="W35" s="7"/>
      <c r="X35" s="7"/>
    </row>
    <row r="36" spans="1:24" x14ac:dyDescent="0.2">
      <c r="A36" s="7"/>
      <c r="B36" s="71"/>
      <c r="C36" s="71"/>
      <c r="D36" s="71"/>
      <c r="E36" s="71"/>
      <c r="F36" s="71"/>
      <c r="G36" s="13"/>
      <c r="H36" s="13"/>
      <c r="I36" s="7"/>
      <c r="J36" s="7"/>
      <c r="K36" s="7"/>
      <c r="L36" s="7"/>
      <c r="M36" s="7"/>
      <c r="N36" s="7"/>
      <c r="O36" s="7"/>
      <c r="P36" s="7"/>
      <c r="Q36" s="7"/>
      <c r="R36" s="7"/>
      <c r="S36" s="7"/>
      <c r="T36" s="7"/>
      <c r="U36" s="7"/>
      <c r="V36" s="7"/>
      <c r="W36" s="7"/>
      <c r="X36" s="7"/>
    </row>
    <row r="37" spans="1:24" x14ac:dyDescent="0.2">
      <c r="A37" s="7" t="s">
        <v>158</v>
      </c>
      <c r="B37" s="74">
        <v>142000000</v>
      </c>
      <c r="C37" s="74">
        <v>142000000</v>
      </c>
      <c r="D37" s="74">
        <v>142000000</v>
      </c>
      <c r="E37" s="74">
        <v>142000000</v>
      </c>
      <c r="F37" s="74">
        <v>142000000</v>
      </c>
      <c r="G37" s="74">
        <v>142000000</v>
      </c>
      <c r="H37" s="74">
        <v>142000000</v>
      </c>
      <c r="I37" s="7"/>
      <c r="J37" s="7"/>
      <c r="K37" s="7"/>
      <c r="L37" s="7"/>
      <c r="M37" s="7"/>
      <c r="N37" s="7"/>
      <c r="O37" s="7"/>
      <c r="P37" s="7"/>
      <c r="Q37" s="7"/>
      <c r="R37" s="7"/>
      <c r="S37" s="7"/>
      <c r="T37" s="7"/>
      <c r="U37" s="7"/>
      <c r="V37" s="7"/>
      <c r="W37" s="7"/>
      <c r="X37" s="7"/>
    </row>
    <row r="38" spans="1:24" x14ac:dyDescent="0.2">
      <c r="A38" s="7"/>
      <c r="B38" s="71"/>
      <c r="C38" s="71"/>
      <c r="D38" s="71"/>
      <c r="E38" s="71"/>
      <c r="F38" s="71"/>
      <c r="G38" s="13"/>
      <c r="H38" s="13"/>
      <c r="I38" s="7"/>
      <c r="J38" s="7"/>
      <c r="K38" s="7"/>
      <c r="L38" s="7"/>
      <c r="M38" s="7"/>
      <c r="N38" s="7"/>
      <c r="O38" s="7"/>
      <c r="P38" s="7"/>
      <c r="Q38" s="7"/>
      <c r="R38" s="7"/>
      <c r="S38" s="7"/>
      <c r="T38" s="7"/>
      <c r="U38" s="7"/>
      <c r="V38" s="7"/>
      <c r="W38" s="7"/>
      <c r="X38" s="7"/>
    </row>
    <row r="39" spans="1:24" x14ac:dyDescent="0.2">
      <c r="A39" s="7" t="s">
        <v>159</v>
      </c>
      <c r="B39" s="73">
        <v>2000000</v>
      </c>
      <c r="C39" s="73">
        <v>2000000</v>
      </c>
      <c r="D39" s="73">
        <v>2000000</v>
      </c>
      <c r="E39" s="73">
        <v>2000000</v>
      </c>
      <c r="F39" s="73">
        <v>2000000</v>
      </c>
      <c r="G39" s="73">
        <v>2000000</v>
      </c>
      <c r="H39" s="73">
        <v>2000000</v>
      </c>
      <c r="I39" s="7"/>
      <c r="J39" s="7"/>
      <c r="K39" s="7"/>
      <c r="L39" s="7"/>
      <c r="M39" s="7"/>
      <c r="N39" s="7"/>
      <c r="O39" s="7"/>
      <c r="P39" s="7"/>
      <c r="Q39" s="7"/>
      <c r="R39" s="7"/>
      <c r="S39" s="7"/>
      <c r="T39" s="7"/>
      <c r="U39" s="7"/>
      <c r="V39" s="7"/>
      <c r="W39" s="7"/>
      <c r="X39" s="7"/>
    </row>
    <row r="40" spans="1:24" x14ac:dyDescent="0.2">
      <c r="A40" s="7" t="s">
        <v>160</v>
      </c>
      <c r="B40" s="73">
        <v>3812000000</v>
      </c>
      <c r="C40" s="73">
        <v>3816000000</v>
      </c>
      <c r="D40" s="73">
        <v>3828000000</v>
      </c>
      <c r="E40" s="73">
        <v>3834000000</v>
      </c>
      <c r="F40" s="73">
        <v>3850000000</v>
      </c>
      <c r="G40" s="73">
        <v>3853000000</v>
      </c>
      <c r="H40" s="73">
        <v>3865000000</v>
      </c>
      <c r="I40" s="7"/>
      <c r="J40" s="7"/>
      <c r="K40" s="7"/>
      <c r="L40" s="7"/>
      <c r="M40" s="7"/>
      <c r="N40" s="7"/>
      <c r="O40" s="7"/>
      <c r="P40" s="7"/>
      <c r="Q40" s="7"/>
      <c r="R40" s="7"/>
      <c r="S40" s="7"/>
      <c r="T40" s="7"/>
      <c r="U40" s="7"/>
      <c r="V40" s="7"/>
      <c r="W40" s="7"/>
      <c r="X40" s="7"/>
    </row>
    <row r="41" spans="1:24" x14ac:dyDescent="0.2">
      <c r="A41" s="7" t="s">
        <v>161</v>
      </c>
      <c r="B41" s="73">
        <v>0</v>
      </c>
      <c r="C41" s="73">
        <v>-8000000</v>
      </c>
      <c r="D41" s="73">
        <v>-15000000</v>
      </c>
      <c r="E41" s="73">
        <v>-34000000</v>
      </c>
      <c r="F41" s="73">
        <v>171000000</v>
      </c>
      <c r="G41" s="73">
        <v>136000000</v>
      </c>
      <c r="H41" s="73">
        <v>144000000</v>
      </c>
      <c r="I41" s="7"/>
      <c r="J41" s="7"/>
      <c r="K41" s="7"/>
      <c r="L41" s="7"/>
      <c r="M41" s="7"/>
      <c r="N41" s="7"/>
      <c r="O41" s="7"/>
      <c r="P41" s="7"/>
      <c r="Q41" s="7"/>
      <c r="R41" s="7"/>
      <c r="S41" s="7"/>
      <c r="T41" s="7"/>
      <c r="U41" s="7"/>
      <c r="V41" s="7"/>
      <c r="W41" s="7"/>
      <c r="X41" s="7"/>
    </row>
    <row r="42" spans="1:24" x14ac:dyDescent="0.2">
      <c r="A42" s="7" t="s">
        <v>162</v>
      </c>
      <c r="B42" s="74">
        <v>-526000000</v>
      </c>
      <c r="C42" s="74">
        <v>-511000000</v>
      </c>
      <c r="D42" s="74">
        <v>-498000000</v>
      </c>
      <c r="E42" s="74">
        <v>-490000000</v>
      </c>
      <c r="F42" s="74">
        <v>-494000000</v>
      </c>
      <c r="G42" s="74">
        <v>-481000000</v>
      </c>
      <c r="H42" s="74">
        <v>-512000000</v>
      </c>
      <c r="I42" s="7"/>
      <c r="J42" s="7"/>
      <c r="K42" s="7"/>
      <c r="L42" s="7"/>
      <c r="M42" s="7"/>
      <c r="N42" s="7"/>
      <c r="O42" s="7"/>
      <c r="P42" s="7"/>
      <c r="Q42" s="7"/>
      <c r="R42" s="7"/>
      <c r="S42" s="7"/>
      <c r="T42" s="7"/>
      <c r="U42" s="7"/>
      <c r="V42" s="7"/>
      <c r="W42" s="7"/>
      <c r="X42" s="7"/>
    </row>
    <row r="43" spans="1:24" x14ac:dyDescent="0.2">
      <c r="A43" s="55" t="s">
        <v>163</v>
      </c>
      <c r="B43" s="78">
        <f t="shared" ref="B43:H43" si="4">SUM(B39:B42)</f>
        <v>3288000000</v>
      </c>
      <c r="C43" s="78">
        <f t="shared" si="4"/>
        <v>3299000000</v>
      </c>
      <c r="D43" s="78">
        <f t="shared" si="4"/>
        <v>3317000000</v>
      </c>
      <c r="E43" s="78">
        <f t="shared" si="4"/>
        <v>3312000000</v>
      </c>
      <c r="F43" s="78">
        <f t="shared" si="4"/>
        <v>3529000000</v>
      </c>
      <c r="G43" s="78">
        <f t="shared" si="4"/>
        <v>3510000000</v>
      </c>
      <c r="H43" s="78">
        <f t="shared" si="4"/>
        <v>3499000000</v>
      </c>
      <c r="I43" s="7"/>
      <c r="J43" s="7"/>
      <c r="K43" s="7"/>
      <c r="L43" s="7"/>
      <c r="M43" s="7"/>
      <c r="N43" s="7"/>
      <c r="O43" s="7"/>
      <c r="P43" s="7"/>
      <c r="Q43" s="7"/>
      <c r="R43" s="7"/>
      <c r="S43" s="7"/>
      <c r="T43" s="7"/>
      <c r="U43" s="7"/>
      <c r="V43" s="7"/>
      <c r="W43" s="7"/>
      <c r="X43" s="7"/>
    </row>
    <row r="44" spans="1:24" ht="17.25" customHeight="1" thickBot="1" x14ac:dyDescent="0.25">
      <c r="A44" s="79" t="s">
        <v>164</v>
      </c>
      <c r="B44" s="76">
        <f t="shared" ref="B44:H44" si="5">SUM(B35,B37,B43)</f>
        <v>7709000000</v>
      </c>
      <c r="C44" s="76">
        <f t="shared" si="5"/>
        <v>7700000000</v>
      </c>
      <c r="D44" s="76">
        <f t="shared" si="5"/>
        <v>7648000000</v>
      </c>
      <c r="E44" s="76">
        <f t="shared" si="5"/>
        <v>7547000000</v>
      </c>
      <c r="F44" s="76">
        <f t="shared" si="5"/>
        <v>7548000000</v>
      </c>
      <c r="G44" s="76">
        <f t="shared" si="5"/>
        <v>7511000000</v>
      </c>
      <c r="H44" s="76">
        <f t="shared" si="5"/>
        <v>7436000000</v>
      </c>
      <c r="I44" s="7"/>
      <c r="J44" s="7"/>
      <c r="K44" s="7"/>
      <c r="L44" s="7"/>
      <c r="M44" s="7"/>
      <c r="N44" s="7"/>
      <c r="O44" s="7"/>
      <c r="P44" s="7"/>
      <c r="Q44" s="7"/>
      <c r="R44" s="7"/>
      <c r="S44" s="7"/>
      <c r="T44" s="7"/>
      <c r="U44" s="7"/>
      <c r="V44" s="7"/>
      <c r="W44" s="7"/>
      <c r="X44" s="7"/>
    </row>
    <row r="45" spans="1:24" ht="13.5" thickTop="1" x14ac:dyDescent="0.2">
      <c r="A45" s="7"/>
      <c r="B45" s="80">
        <f t="shared" ref="B45:H45" si="6">B20-B44</f>
        <v>0</v>
      </c>
      <c r="C45" s="80">
        <f t="shared" si="6"/>
        <v>0</v>
      </c>
      <c r="D45" s="80">
        <f t="shared" si="6"/>
        <v>0</v>
      </c>
      <c r="E45" s="80">
        <f t="shared" si="6"/>
        <v>0</v>
      </c>
      <c r="F45" s="80">
        <f t="shared" si="6"/>
        <v>0</v>
      </c>
      <c r="G45" s="80">
        <f t="shared" si="6"/>
        <v>0</v>
      </c>
      <c r="H45" s="80">
        <f t="shared" si="6"/>
        <v>0</v>
      </c>
      <c r="I45" s="7"/>
      <c r="J45" s="7"/>
      <c r="K45" s="7"/>
      <c r="L45" s="7"/>
      <c r="M45" s="7"/>
      <c r="N45" s="7"/>
      <c r="O45" s="7"/>
      <c r="P45" s="7"/>
      <c r="Q45" s="7"/>
      <c r="R45" s="7"/>
      <c r="S45" s="7"/>
      <c r="T45" s="7"/>
      <c r="U45" s="7"/>
      <c r="V45" s="7"/>
      <c r="W45" s="7"/>
      <c r="X45" s="7"/>
    </row>
    <row r="46" spans="1:24" x14ac:dyDescent="0.2">
      <c r="A46" s="7"/>
      <c r="B46" s="7"/>
      <c r="C46" s="7"/>
      <c r="D46" s="7"/>
      <c r="E46" s="7"/>
      <c r="F46" s="7"/>
      <c r="G46" s="7"/>
      <c r="H46" s="7"/>
      <c r="I46" s="7"/>
      <c r="J46" s="7"/>
      <c r="K46" s="7"/>
      <c r="L46" s="7"/>
      <c r="M46" s="7"/>
      <c r="N46" s="7"/>
      <c r="O46" s="7"/>
      <c r="P46" s="7"/>
      <c r="Q46" s="7"/>
      <c r="R46" s="7"/>
      <c r="S46" s="7"/>
      <c r="T46" s="7"/>
      <c r="U46" s="7"/>
      <c r="V46" s="7"/>
      <c r="W46" s="7"/>
      <c r="X46" s="7"/>
    </row>
    <row r="47" spans="1:24" hidden="1" x14ac:dyDescent="0.2">
      <c r="A47" s="7"/>
      <c r="B47" s="7"/>
      <c r="C47" s="7"/>
      <c r="D47" s="7"/>
      <c r="E47" s="7"/>
      <c r="F47" s="7"/>
      <c r="G47" s="7"/>
      <c r="H47" s="7"/>
      <c r="I47" s="7"/>
      <c r="J47" s="7"/>
      <c r="K47" s="7"/>
      <c r="L47" s="7"/>
      <c r="M47" s="7"/>
      <c r="N47" s="7"/>
      <c r="O47" s="7"/>
      <c r="P47" s="7"/>
      <c r="Q47" s="7"/>
      <c r="R47" s="7"/>
      <c r="S47" s="7"/>
      <c r="T47" s="7"/>
      <c r="U47" s="7"/>
      <c r="V47" s="7"/>
      <c r="W47" s="7"/>
      <c r="X47" s="7"/>
    </row>
    <row r="48" spans="1:24" hidden="1" x14ac:dyDescent="0.2">
      <c r="A48" s="7"/>
      <c r="B48" s="7"/>
      <c r="C48" s="7"/>
      <c r="D48" s="7"/>
      <c r="E48" s="7"/>
      <c r="F48" s="7"/>
      <c r="G48" s="7"/>
      <c r="H48" s="7"/>
      <c r="I48" s="7"/>
      <c r="J48" s="7"/>
      <c r="K48" s="7"/>
      <c r="L48" s="7"/>
      <c r="M48" s="7"/>
      <c r="N48" s="7"/>
      <c r="O48" s="7"/>
      <c r="P48" s="7"/>
      <c r="Q48" s="7"/>
      <c r="R48" s="7"/>
      <c r="S48" s="7"/>
      <c r="T48" s="7"/>
      <c r="U48" s="7"/>
      <c r="V48" s="7"/>
      <c r="W48" s="7"/>
      <c r="X48" s="7"/>
    </row>
    <row r="49" spans="1:24" hidden="1" x14ac:dyDescent="0.2">
      <c r="A49" s="7"/>
      <c r="B49" s="7"/>
      <c r="C49" s="7"/>
      <c r="D49" s="7"/>
      <c r="E49" s="7"/>
      <c r="F49" s="7"/>
      <c r="G49" s="7"/>
      <c r="H49" s="7"/>
      <c r="I49" s="7"/>
      <c r="J49" s="7"/>
      <c r="K49" s="7"/>
      <c r="L49" s="7"/>
      <c r="M49" s="7"/>
      <c r="N49" s="7"/>
      <c r="O49" s="7"/>
      <c r="P49" s="7"/>
      <c r="Q49" s="7"/>
      <c r="R49" s="7"/>
      <c r="S49" s="7"/>
      <c r="T49" s="7"/>
      <c r="U49" s="7"/>
      <c r="V49" s="7"/>
      <c r="W49" s="7"/>
      <c r="X49" s="7"/>
    </row>
  </sheetData>
  <hyperlinks>
    <hyperlink ref="I2" location="Index!A1" display="Back" xr:uid="{D386504E-A552-4228-9E4B-BD400CA03BFE}"/>
  </hyperlinks>
  <pageMargins left="0.75" right="0.75" top="1" bottom="1" header="0.5" footer="0.5"/>
  <pageSetup scale="7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414F-8095-4E00-BFA9-E4F34B9C4B57}">
  <sheetPr>
    <tabColor theme="5" tint="-0.249977111117893"/>
    <pageSetUpPr fitToPage="1"/>
  </sheetPr>
  <dimension ref="A1:X50"/>
  <sheetViews>
    <sheetView showGridLines="0" workbookViewId="0"/>
  </sheetViews>
  <sheetFormatPr defaultColWidth="0" defaultRowHeight="12.75" zeroHeight="1" x14ac:dyDescent="0.2"/>
  <cols>
    <col min="1" max="1" width="3.5703125" style="1" customWidth="1"/>
    <col min="2" max="2" width="49.140625" style="1" customWidth="1"/>
    <col min="3" max="3" width="12.85546875" style="1" customWidth="1"/>
    <col min="4" max="4" width="0.85546875" style="1" customWidth="1"/>
    <col min="5" max="10" width="12.85546875" style="1" customWidth="1"/>
    <col min="11" max="11" width="8" style="1" customWidth="1"/>
    <col min="12" max="12" width="13.7109375" style="1" hidden="1" customWidth="1"/>
    <col min="13" max="24" width="0" style="1" hidden="1" customWidth="1"/>
    <col min="25" max="16384" width="13.7109375" style="1" hidden="1"/>
  </cols>
  <sheetData>
    <row r="1" spans="1:24" x14ac:dyDescent="0.2">
      <c r="A1" s="7"/>
      <c r="B1" s="7"/>
      <c r="C1" s="7"/>
      <c r="D1" s="7"/>
      <c r="E1" s="7"/>
      <c r="F1" s="7"/>
      <c r="G1" s="7"/>
      <c r="H1" s="7"/>
      <c r="I1" s="7"/>
      <c r="J1" s="7"/>
      <c r="K1" s="7"/>
      <c r="L1" s="7"/>
      <c r="M1" s="7"/>
      <c r="N1" s="7"/>
      <c r="O1" s="7"/>
      <c r="P1" s="7"/>
      <c r="Q1" s="7"/>
      <c r="R1" s="7"/>
      <c r="S1" s="7"/>
      <c r="T1" s="7"/>
      <c r="U1" s="7"/>
      <c r="V1" s="7"/>
      <c r="W1" s="7"/>
      <c r="X1" s="7"/>
    </row>
    <row r="2" spans="1:24" x14ac:dyDescent="0.2">
      <c r="A2" s="7"/>
      <c r="B2" s="7"/>
      <c r="C2" s="7"/>
      <c r="D2" s="7"/>
      <c r="E2" s="7"/>
      <c r="F2" s="7"/>
      <c r="G2" s="7"/>
      <c r="H2" s="7"/>
      <c r="I2" s="7"/>
      <c r="J2" s="7"/>
      <c r="K2" s="144" t="s">
        <v>17</v>
      </c>
      <c r="L2" s="7"/>
      <c r="M2" s="7"/>
      <c r="N2" s="7"/>
      <c r="O2" s="7"/>
      <c r="P2" s="7"/>
      <c r="Q2" s="7"/>
      <c r="R2" s="7"/>
      <c r="S2" s="7"/>
      <c r="T2" s="7"/>
      <c r="U2" s="7"/>
      <c r="V2" s="7"/>
      <c r="W2" s="7"/>
      <c r="X2" s="7"/>
    </row>
    <row r="3" spans="1:24" x14ac:dyDescent="0.2">
      <c r="A3" s="7"/>
      <c r="B3" s="7"/>
      <c r="C3" s="7"/>
      <c r="D3" s="7"/>
      <c r="E3" s="7"/>
      <c r="F3" s="7"/>
      <c r="G3" s="7"/>
      <c r="H3" s="7"/>
      <c r="I3" s="7"/>
      <c r="J3" s="7"/>
      <c r="K3" s="7"/>
      <c r="L3" s="7"/>
      <c r="M3" s="7"/>
      <c r="N3" s="7"/>
      <c r="O3" s="7"/>
      <c r="P3" s="7"/>
      <c r="Q3" s="7"/>
      <c r="R3" s="7"/>
      <c r="S3" s="7"/>
      <c r="T3" s="7"/>
      <c r="U3" s="7"/>
      <c r="V3" s="7"/>
      <c r="W3" s="7"/>
      <c r="X3" s="7"/>
    </row>
    <row r="4" spans="1:24" x14ac:dyDescent="0.2">
      <c r="A4" s="7"/>
      <c r="B4" s="7"/>
      <c r="C4" s="7"/>
      <c r="D4" s="7"/>
      <c r="E4" s="7"/>
      <c r="F4" s="7"/>
      <c r="G4" s="7"/>
      <c r="H4" s="7"/>
      <c r="I4" s="7"/>
      <c r="J4" s="7"/>
      <c r="K4" s="7"/>
      <c r="L4" s="7"/>
      <c r="M4" s="7"/>
      <c r="N4" s="7"/>
      <c r="O4" s="7"/>
      <c r="P4" s="7"/>
      <c r="Q4" s="7"/>
      <c r="R4" s="7"/>
      <c r="S4" s="7"/>
      <c r="T4" s="7"/>
      <c r="U4" s="7"/>
      <c r="V4" s="7"/>
      <c r="W4" s="7"/>
      <c r="X4" s="7"/>
    </row>
    <row r="5" spans="1:24" x14ac:dyDescent="0.2">
      <c r="A5" s="167" t="s">
        <v>12</v>
      </c>
      <c r="B5" s="167"/>
      <c r="C5" s="7"/>
      <c r="D5" s="7"/>
      <c r="E5" s="7"/>
      <c r="F5" s="7"/>
      <c r="G5" s="7"/>
      <c r="H5" s="7"/>
      <c r="I5" s="7"/>
      <c r="J5" s="7"/>
      <c r="K5" s="7"/>
      <c r="L5" s="7"/>
      <c r="M5" s="7"/>
      <c r="N5" s="7"/>
      <c r="O5" s="7"/>
      <c r="P5" s="7"/>
      <c r="Q5" s="7"/>
      <c r="R5" s="7"/>
      <c r="S5" s="7"/>
      <c r="T5" s="7"/>
      <c r="U5" s="7"/>
      <c r="V5" s="7"/>
      <c r="W5" s="7"/>
      <c r="X5" s="7"/>
    </row>
    <row r="6" spans="1:24" x14ac:dyDescent="0.2">
      <c r="A6" s="171" t="s">
        <v>26</v>
      </c>
      <c r="B6" s="171"/>
      <c r="C6" s="70" t="str">
        <f>'Investor Metrics File'!H6</f>
        <v>Q4 2016</v>
      </c>
      <c r="D6" s="7"/>
      <c r="E6" s="10" t="str">
        <f>'Investor Metrics File'!$B$3</f>
        <v>Q1 2017</v>
      </c>
      <c r="F6" s="10" t="str">
        <f>'Investor Metrics File'!$B$4</f>
        <v>Q2 2017</v>
      </c>
      <c r="G6" s="10" t="str">
        <f>'Investor Metrics File'!$B$5</f>
        <v>Q3 2017</v>
      </c>
      <c r="H6" s="10" t="str">
        <f>'Investor Metrics File'!$B$6</f>
        <v>Q4 2017</v>
      </c>
      <c r="I6" s="10" t="str">
        <f>'Investor Metrics File'!$E$3</f>
        <v>Q1 2018</v>
      </c>
      <c r="J6" s="10" t="str">
        <f>'Investor Metrics File'!$E$4</f>
        <v>Q2 2018</v>
      </c>
      <c r="K6" s="7"/>
      <c r="L6" s="7"/>
      <c r="M6" s="7"/>
      <c r="N6" s="7"/>
      <c r="O6" s="7"/>
      <c r="P6" s="7"/>
      <c r="Q6" s="7"/>
      <c r="R6" s="7"/>
      <c r="S6" s="7"/>
      <c r="T6" s="7"/>
      <c r="U6" s="7"/>
      <c r="V6" s="7"/>
      <c r="W6" s="7"/>
      <c r="X6" s="7"/>
    </row>
    <row r="7" spans="1:24" x14ac:dyDescent="0.2">
      <c r="A7" s="13"/>
      <c r="B7" s="13"/>
      <c r="C7" s="13"/>
      <c r="D7" s="7"/>
      <c r="E7" s="13"/>
      <c r="F7" s="13"/>
      <c r="G7" s="13"/>
      <c r="H7" s="13"/>
      <c r="I7" s="13"/>
      <c r="J7" s="13"/>
      <c r="K7" s="7"/>
      <c r="L7" s="7"/>
      <c r="M7" s="7"/>
      <c r="N7" s="7"/>
      <c r="O7" s="7"/>
      <c r="P7" s="7"/>
      <c r="Q7" s="7"/>
      <c r="R7" s="7"/>
      <c r="S7" s="7"/>
      <c r="T7" s="7"/>
      <c r="U7" s="7"/>
      <c r="V7" s="7"/>
      <c r="W7" s="7"/>
      <c r="X7" s="7"/>
    </row>
    <row r="8" spans="1:24" x14ac:dyDescent="0.2">
      <c r="A8" s="7"/>
      <c r="B8" s="7"/>
      <c r="C8" s="7"/>
      <c r="D8" s="7"/>
      <c r="E8" s="7"/>
      <c r="F8" s="7"/>
      <c r="G8" s="7"/>
      <c r="H8" s="7"/>
      <c r="I8" s="7"/>
      <c r="J8" s="7"/>
      <c r="K8" s="7"/>
      <c r="L8" s="7"/>
      <c r="M8" s="7"/>
      <c r="N8" s="7"/>
      <c r="O8" s="7"/>
      <c r="P8" s="7"/>
      <c r="Q8" s="7"/>
      <c r="R8" s="7"/>
      <c r="S8" s="7"/>
      <c r="T8" s="7"/>
      <c r="U8" s="7"/>
      <c r="V8" s="7"/>
      <c r="W8" s="7"/>
      <c r="X8" s="7"/>
    </row>
    <row r="9" spans="1:24" x14ac:dyDescent="0.2">
      <c r="A9" s="7"/>
      <c r="B9" s="7" t="str">
        <f>'Balance Sheet'!A9</f>
        <v>Cash and cash equivalents</v>
      </c>
      <c r="C9" s="67">
        <v>390000000</v>
      </c>
      <c r="D9" s="15"/>
      <c r="E9" s="67">
        <v>255000000</v>
      </c>
      <c r="F9" s="67">
        <v>309000000</v>
      </c>
      <c r="G9" s="67">
        <v>468000000</v>
      </c>
      <c r="H9" s="67">
        <v>658000000</v>
      </c>
      <c r="I9" s="67">
        <v>553000000</v>
      </c>
      <c r="J9" s="67">
        <v>993000000</v>
      </c>
      <c r="K9" s="7"/>
      <c r="L9" s="7"/>
      <c r="M9" s="7"/>
      <c r="N9" s="7"/>
      <c r="O9" s="7"/>
      <c r="P9" s="7"/>
      <c r="Q9" s="7"/>
      <c r="R9" s="7"/>
      <c r="S9" s="7"/>
      <c r="T9" s="7"/>
      <c r="U9" s="7"/>
      <c r="V9" s="7"/>
      <c r="W9" s="7"/>
      <c r="X9" s="7"/>
    </row>
    <row r="10" spans="1:24" x14ac:dyDescent="0.2">
      <c r="A10" s="7"/>
      <c r="B10" s="7" t="str">
        <f>'Balance Sheet'!A10</f>
        <v>Accounts receivable, net</v>
      </c>
      <c r="C10" s="27">
        <v>1286000000</v>
      </c>
      <c r="D10" s="7"/>
      <c r="E10" s="27">
        <v>1418000000</v>
      </c>
      <c r="F10" s="27">
        <v>1396000000</v>
      </c>
      <c r="G10" s="27">
        <v>1397000000</v>
      </c>
      <c r="H10" s="27">
        <v>1114000000</v>
      </c>
      <c r="I10" s="27">
        <v>1026000000</v>
      </c>
      <c r="J10" s="27">
        <v>930000000</v>
      </c>
      <c r="K10" s="7"/>
      <c r="L10" s="7"/>
      <c r="M10" s="7"/>
      <c r="N10" s="7"/>
      <c r="O10" s="7"/>
      <c r="P10" s="7"/>
      <c r="Q10" s="7"/>
      <c r="R10" s="7"/>
      <c r="S10" s="7"/>
      <c r="T10" s="7"/>
      <c r="U10" s="7"/>
      <c r="V10" s="7"/>
      <c r="W10" s="7"/>
      <c r="X10" s="7"/>
    </row>
    <row r="11" spans="1:24" x14ac:dyDescent="0.2">
      <c r="A11" s="7"/>
      <c r="B11" s="7" t="str">
        <f>CONCATENATE('Balance Sheet'!A25,"and ",'Balance Sheet'!A29)</f>
        <v>Accounts payableand Other current liabilities</v>
      </c>
      <c r="C11" s="27">
        <v>899000000</v>
      </c>
      <c r="D11" s="7"/>
      <c r="E11" s="27">
        <v>733000000</v>
      </c>
      <c r="F11" s="27">
        <v>710000000</v>
      </c>
      <c r="G11" s="27">
        <v>738000000</v>
      </c>
      <c r="H11" s="27">
        <v>631000000</v>
      </c>
      <c r="I11" s="27">
        <v>689000000</v>
      </c>
      <c r="J11" s="27">
        <v>725000000</v>
      </c>
      <c r="K11" s="7"/>
      <c r="L11" s="7"/>
      <c r="M11" s="7"/>
      <c r="N11" s="7"/>
      <c r="O11" s="7"/>
      <c r="P11" s="7"/>
      <c r="Q11" s="7"/>
      <c r="R11" s="7"/>
      <c r="S11" s="7"/>
      <c r="T11" s="7"/>
      <c r="U11" s="7"/>
      <c r="V11" s="7"/>
      <c r="W11" s="7"/>
      <c r="X11" s="7"/>
    </row>
    <row r="12" spans="1:24" x14ac:dyDescent="0.2">
      <c r="A12" s="7"/>
      <c r="B12" s="7" t="str">
        <f>'Balance Sheet'!A26</f>
        <v>Accrued compensation and benefits costs</v>
      </c>
      <c r="C12" s="27">
        <v>269000000</v>
      </c>
      <c r="D12" s="7"/>
      <c r="E12" s="27">
        <v>257000000</v>
      </c>
      <c r="F12" s="27">
        <v>247000000</v>
      </c>
      <c r="G12" s="27">
        <v>221000000</v>
      </c>
      <c r="H12" s="27">
        <v>335000000</v>
      </c>
      <c r="I12" s="27">
        <v>289000000</v>
      </c>
      <c r="J12" s="27">
        <v>297000000</v>
      </c>
      <c r="K12" s="7"/>
      <c r="L12" s="7"/>
      <c r="M12" s="7"/>
      <c r="N12" s="7"/>
      <c r="O12" s="7"/>
      <c r="P12" s="7"/>
      <c r="Q12" s="7"/>
      <c r="R12" s="7"/>
      <c r="S12" s="7"/>
      <c r="T12" s="7"/>
      <c r="U12" s="7"/>
      <c r="V12" s="7"/>
      <c r="W12" s="7"/>
      <c r="X12" s="7"/>
    </row>
    <row r="13" spans="1:24" x14ac:dyDescent="0.2">
      <c r="A13" s="7"/>
      <c r="B13" s="7" t="str">
        <f>'Balance Sheet'!A27</f>
        <v>Unearned income</v>
      </c>
      <c r="C13" s="27">
        <v>206000000</v>
      </c>
      <c r="D13" s="7"/>
      <c r="E13" s="27">
        <v>212000000</v>
      </c>
      <c r="F13" s="27">
        <v>196000000</v>
      </c>
      <c r="G13" s="27">
        <v>184000000</v>
      </c>
      <c r="H13" s="27">
        <v>151000000</v>
      </c>
      <c r="I13" s="27">
        <v>142000000</v>
      </c>
      <c r="J13" s="27">
        <v>129000000</v>
      </c>
      <c r="K13" s="7"/>
      <c r="L13" s="7"/>
      <c r="M13" s="7"/>
      <c r="N13" s="7"/>
      <c r="O13" s="7"/>
      <c r="P13" s="7"/>
      <c r="Q13" s="7"/>
      <c r="R13" s="7"/>
      <c r="S13" s="7"/>
      <c r="T13" s="7"/>
      <c r="U13" s="7"/>
      <c r="V13" s="7"/>
      <c r="W13" s="7"/>
      <c r="X13" s="7"/>
    </row>
    <row r="14" spans="1:24" x14ac:dyDescent="0.2">
      <c r="A14" s="7"/>
      <c r="B14" s="7"/>
      <c r="C14" s="7"/>
      <c r="D14" s="7"/>
      <c r="E14" s="7"/>
      <c r="F14" s="7"/>
      <c r="G14" s="7"/>
      <c r="H14" s="7"/>
      <c r="I14" s="7"/>
      <c r="J14" s="7"/>
      <c r="K14" s="7"/>
      <c r="L14" s="7"/>
      <c r="M14" s="7"/>
      <c r="N14" s="7"/>
      <c r="O14" s="7"/>
      <c r="P14" s="7"/>
      <c r="Q14" s="7"/>
      <c r="R14" s="7"/>
      <c r="S14" s="7"/>
      <c r="T14" s="7"/>
      <c r="U14" s="7"/>
      <c r="V14" s="7"/>
      <c r="W14" s="7"/>
      <c r="X14" s="7"/>
    </row>
    <row r="15" spans="1:24" x14ac:dyDescent="0.2">
      <c r="A15" s="7"/>
      <c r="B15" s="18" t="s">
        <v>61</v>
      </c>
      <c r="C15" s="81">
        <v>1941000000</v>
      </c>
      <c r="D15" s="18"/>
      <c r="E15" s="81">
        <f>SUMIF('Balance Sheet'!$B$7:$O$7,E$6,'Balance Sheet'!$B$24:$O$24)+SUMIF('Balance Sheet'!$B$7:$O$7,E$6,'Balance Sheet'!$B$32:$O$32)</f>
        <v>2121000000</v>
      </c>
      <c r="F15" s="81">
        <f>SUMIF('Balance Sheet'!$B$7:$O$7,F$6,'Balance Sheet'!$B$24:$O$24)+SUMIF('Balance Sheet'!$B$7:$O$7,F$6,'Balance Sheet'!$B$32:$O$32)</f>
        <v>2130000000</v>
      </c>
      <c r="G15" s="81">
        <f>SUMIF('Balance Sheet'!$B$7:$O$7,G$6,'Balance Sheet'!$B$24:$O$24)+SUMIF('Balance Sheet'!$B$7:$O$7,G$6,'Balance Sheet'!$B$32:$O$32)</f>
        <v>2062000000</v>
      </c>
      <c r="H15" s="81">
        <f>SUMIF('Balance Sheet'!$B$7:$O$7,H$6,'Balance Sheet'!$B$24:$O$24)+SUMIF('Balance Sheet'!$B$7:$O$7,H$6,'Balance Sheet'!$B$32:$O$32)</f>
        <v>2061000000</v>
      </c>
      <c r="I15" s="81">
        <f>SUMIF('Balance Sheet'!$B$7:$O$7,I$6,'Balance Sheet'!$B$24:$O$24)+SUMIF('Balance Sheet'!$B$7:$O$7,I$6,'Balance Sheet'!$B$32:$O$32)</f>
        <v>2053000000</v>
      </c>
      <c r="J15" s="81">
        <f>SUMIF('Balance Sheet'!$B$7:$O$7,J$6,'Balance Sheet'!$B$24:$O$24)+SUMIF('Balance Sheet'!$B$7:$O$7,J$6,'Balance Sheet'!$B$32:$O$32)</f>
        <v>2044000000</v>
      </c>
      <c r="K15" s="7"/>
      <c r="L15" s="7"/>
      <c r="M15" s="7"/>
      <c r="N15" s="7"/>
      <c r="O15" s="7"/>
      <c r="P15" s="7"/>
      <c r="Q15" s="7"/>
      <c r="R15" s="7"/>
      <c r="S15" s="7"/>
      <c r="T15" s="7"/>
      <c r="U15" s="7"/>
      <c r="V15" s="7"/>
      <c r="W15" s="7"/>
      <c r="X15" s="7"/>
    </row>
    <row r="16" spans="1:24" x14ac:dyDescent="0.2">
      <c r="A16" s="7"/>
      <c r="B16" s="82" t="s">
        <v>62</v>
      </c>
      <c r="C16" s="83">
        <v>694000000</v>
      </c>
      <c r="D16" s="13"/>
      <c r="E16" s="83">
        <v>699000000</v>
      </c>
      <c r="F16" s="83">
        <v>719000000</v>
      </c>
      <c r="G16" s="83">
        <v>727000000</v>
      </c>
      <c r="H16" s="83">
        <v>732000000</v>
      </c>
      <c r="I16" s="83">
        <v>728000000</v>
      </c>
      <c r="J16" s="83">
        <v>709000000</v>
      </c>
      <c r="K16" s="7"/>
      <c r="L16" s="7"/>
      <c r="M16" s="7"/>
      <c r="N16" s="7"/>
      <c r="O16" s="7"/>
      <c r="P16" s="7"/>
      <c r="Q16" s="7"/>
      <c r="R16" s="7"/>
      <c r="S16" s="7"/>
      <c r="T16" s="7"/>
      <c r="U16" s="7"/>
      <c r="V16" s="7"/>
      <c r="W16" s="7"/>
      <c r="X16" s="7"/>
    </row>
    <row r="17" spans="1:24" x14ac:dyDescent="0.2">
      <c r="A17" s="7"/>
      <c r="B17" s="44" t="s">
        <v>63</v>
      </c>
      <c r="C17" s="27">
        <v>750000000</v>
      </c>
      <c r="D17" s="7"/>
      <c r="E17" s="27">
        <v>848000000</v>
      </c>
      <c r="F17" s="27">
        <v>846000000</v>
      </c>
      <c r="G17" s="27">
        <v>844000000</v>
      </c>
      <c r="H17" s="27">
        <v>842000000</v>
      </c>
      <c r="I17" s="27">
        <v>840000000</v>
      </c>
      <c r="J17" s="27">
        <v>837000000</v>
      </c>
      <c r="K17" s="7"/>
      <c r="L17" s="7"/>
      <c r="M17" s="7"/>
      <c r="N17" s="7"/>
      <c r="O17" s="7"/>
      <c r="P17" s="7"/>
      <c r="Q17" s="7"/>
      <c r="R17" s="7"/>
      <c r="S17" s="7"/>
      <c r="T17" s="7"/>
      <c r="U17" s="7"/>
      <c r="V17" s="7"/>
      <c r="W17" s="7"/>
      <c r="X17" s="7"/>
    </row>
    <row r="18" spans="1:24" x14ac:dyDescent="0.2">
      <c r="A18" s="7"/>
      <c r="B18" s="44" t="s">
        <v>64</v>
      </c>
      <c r="C18" s="27">
        <v>510000000</v>
      </c>
      <c r="D18" s="7"/>
      <c r="E18" s="27">
        <v>510000000</v>
      </c>
      <c r="F18" s="27">
        <v>510000000</v>
      </c>
      <c r="G18" s="27">
        <v>510000000</v>
      </c>
      <c r="H18" s="27">
        <v>510000000</v>
      </c>
      <c r="I18" s="27">
        <v>510000000</v>
      </c>
      <c r="J18" s="27">
        <v>510000000</v>
      </c>
      <c r="K18" s="7"/>
      <c r="L18" s="7"/>
      <c r="M18" s="7"/>
      <c r="N18" s="7"/>
      <c r="O18" s="7"/>
      <c r="P18" s="7"/>
      <c r="Q18" s="7"/>
      <c r="R18" s="7"/>
      <c r="S18" s="7"/>
      <c r="T18" s="7"/>
      <c r="U18" s="7"/>
      <c r="V18" s="7"/>
      <c r="W18" s="7"/>
      <c r="X18" s="7"/>
    </row>
    <row r="19" spans="1:24" x14ac:dyDescent="0.2">
      <c r="A19" s="7"/>
      <c r="B19" s="44" t="s">
        <v>65</v>
      </c>
      <c r="C19" s="27">
        <v>0</v>
      </c>
      <c r="D19" s="7"/>
      <c r="E19" s="27">
        <v>70000000</v>
      </c>
      <c r="F19" s="27">
        <v>70000000</v>
      </c>
      <c r="G19" s="27">
        <v>0</v>
      </c>
      <c r="H19" s="27">
        <v>0</v>
      </c>
      <c r="I19" s="27">
        <v>0</v>
      </c>
      <c r="J19" s="27">
        <v>0</v>
      </c>
      <c r="K19" s="7"/>
      <c r="L19" s="7"/>
      <c r="M19" s="7"/>
      <c r="N19" s="7"/>
      <c r="O19" s="7"/>
      <c r="P19" s="7"/>
      <c r="Q19" s="7"/>
      <c r="R19" s="7"/>
      <c r="S19" s="7"/>
      <c r="T19" s="7"/>
      <c r="U19" s="7"/>
      <c r="V19" s="7"/>
      <c r="W19" s="7"/>
      <c r="X19" s="7"/>
    </row>
    <row r="20" spans="1:24" x14ac:dyDescent="0.2">
      <c r="A20" s="7"/>
      <c r="B20" s="44" t="s">
        <v>66</v>
      </c>
      <c r="C20" s="27">
        <v>43000000</v>
      </c>
      <c r="D20" s="7"/>
      <c r="E20" s="27">
        <v>48000000</v>
      </c>
      <c r="F20" s="27">
        <v>46000000</v>
      </c>
      <c r="G20" s="27">
        <v>39000000</v>
      </c>
      <c r="H20" s="27">
        <v>33000000</v>
      </c>
      <c r="I20" s="27">
        <v>28000000</v>
      </c>
      <c r="J20" s="27">
        <v>36000000</v>
      </c>
      <c r="K20" s="7"/>
      <c r="L20" s="7"/>
      <c r="M20" s="7"/>
      <c r="N20" s="7"/>
      <c r="O20" s="7"/>
      <c r="P20" s="7"/>
      <c r="Q20" s="7"/>
      <c r="R20" s="7"/>
      <c r="S20" s="7"/>
      <c r="T20" s="7"/>
      <c r="U20" s="7"/>
      <c r="V20" s="7"/>
      <c r="W20" s="7"/>
      <c r="X20" s="7"/>
    </row>
    <row r="21" spans="1:24" x14ac:dyDescent="0.2">
      <c r="A21" s="7"/>
      <c r="B21" s="44" t="s">
        <v>67</v>
      </c>
      <c r="C21" s="27">
        <v>-56000000</v>
      </c>
      <c r="D21" s="7"/>
      <c r="E21" s="27">
        <v>-54000000</v>
      </c>
      <c r="F21" s="27">
        <v>-61000000</v>
      </c>
      <c r="G21" s="27">
        <v>-58000000</v>
      </c>
      <c r="H21" s="27">
        <v>-56000000</v>
      </c>
      <c r="I21" s="27">
        <v>-53000000</v>
      </c>
      <c r="J21" s="27">
        <v>-48000000</v>
      </c>
      <c r="K21" s="7"/>
      <c r="L21" s="7"/>
      <c r="M21" s="7"/>
      <c r="N21" s="7"/>
      <c r="O21" s="7"/>
      <c r="P21" s="7"/>
      <c r="Q21" s="7"/>
      <c r="R21" s="7"/>
      <c r="S21" s="7"/>
      <c r="T21" s="7"/>
      <c r="U21" s="7"/>
      <c r="V21" s="7"/>
      <c r="W21" s="7"/>
      <c r="X21" s="7"/>
    </row>
    <row r="22" spans="1:24" x14ac:dyDescent="0.2">
      <c r="A22" s="7"/>
      <c r="B22" s="7"/>
      <c r="C22" s="7"/>
      <c r="D22" s="7"/>
      <c r="E22" s="7"/>
      <c r="F22" s="7"/>
      <c r="G22" s="7"/>
      <c r="H22" s="7"/>
      <c r="I22" s="7"/>
      <c r="J22" s="7"/>
      <c r="K22" s="7"/>
      <c r="L22" s="7"/>
      <c r="M22" s="7"/>
      <c r="N22" s="7"/>
      <c r="O22" s="7"/>
      <c r="P22" s="7"/>
      <c r="Q22" s="7"/>
      <c r="R22" s="7"/>
      <c r="S22" s="7"/>
      <c r="T22" s="7"/>
      <c r="U22" s="7"/>
      <c r="V22" s="7"/>
      <c r="W22" s="7"/>
      <c r="X22" s="7"/>
    </row>
    <row r="23" spans="1:24" hidden="1" x14ac:dyDescent="0.2">
      <c r="A23" s="7"/>
      <c r="B23" s="7"/>
      <c r="C23" s="7"/>
      <c r="D23" s="7"/>
      <c r="E23" s="7"/>
      <c r="F23" s="7"/>
      <c r="G23" s="7"/>
      <c r="H23" s="7"/>
      <c r="I23" s="7"/>
      <c r="J23" s="7"/>
      <c r="K23" s="7"/>
      <c r="L23" s="7"/>
      <c r="M23" s="7"/>
      <c r="N23" s="7"/>
      <c r="O23" s="7"/>
      <c r="P23" s="7"/>
      <c r="Q23" s="7"/>
      <c r="R23" s="7"/>
      <c r="S23" s="7"/>
      <c r="T23" s="7"/>
      <c r="U23" s="7"/>
      <c r="V23" s="7"/>
      <c r="W23" s="7"/>
      <c r="X23" s="7"/>
    </row>
    <row r="24" spans="1:24" hidden="1" x14ac:dyDescent="0.2">
      <c r="A24" s="7"/>
      <c r="B24" s="7"/>
      <c r="C24" s="7"/>
      <c r="D24" s="7"/>
      <c r="E24" s="7"/>
      <c r="F24" s="7"/>
      <c r="G24" s="7"/>
      <c r="H24" s="7"/>
      <c r="I24" s="7"/>
      <c r="J24" s="7"/>
      <c r="K24" s="7"/>
      <c r="L24" s="7"/>
      <c r="M24" s="7"/>
      <c r="N24" s="7"/>
      <c r="O24" s="7"/>
      <c r="P24" s="7"/>
      <c r="Q24" s="7"/>
      <c r="R24" s="7"/>
      <c r="S24" s="7"/>
      <c r="T24" s="7"/>
      <c r="U24" s="7"/>
      <c r="V24" s="7"/>
      <c r="W24" s="7"/>
      <c r="X24" s="7"/>
    </row>
    <row r="25" spans="1:24" hidden="1" x14ac:dyDescent="0.2">
      <c r="A25" s="7"/>
      <c r="B25" s="7"/>
      <c r="C25" s="7"/>
      <c r="D25" s="7"/>
      <c r="E25" s="7"/>
      <c r="F25" s="7"/>
      <c r="G25" s="7"/>
      <c r="H25" s="7"/>
      <c r="I25" s="7"/>
      <c r="J25" s="7"/>
      <c r="K25" s="7"/>
      <c r="L25" s="7"/>
      <c r="M25" s="7"/>
      <c r="N25" s="7"/>
      <c r="O25" s="7"/>
      <c r="P25" s="7"/>
      <c r="Q25" s="7"/>
      <c r="R25" s="7"/>
      <c r="S25" s="7"/>
      <c r="T25" s="7"/>
      <c r="U25" s="7"/>
      <c r="V25" s="7"/>
      <c r="W25" s="7"/>
      <c r="X25" s="7"/>
    </row>
    <row r="26" spans="1:24" hidden="1" x14ac:dyDescent="0.2">
      <c r="A26" s="7"/>
      <c r="B26" s="7"/>
      <c r="C26" s="7"/>
      <c r="D26" s="7"/>
      <c r="E26" s="7"/>
      <c r="F26" s="7"/>
      <c r="G26" s="7"/>
      <c r="H26" s="7"/>
      <c r="I26" s="7"/>
      <c r="J26" s="7"/>
      <c r="K26" s="7"/>
      <c r="L26" s="7"/>
      <c r="M26" s="7"/>
      <c r="N26" s="7"/>
      <c r="O26" s="7"/>
      <c r="P26" s="7"/>
      <c r="Q26" s="7"/>
      <c r="R26" s="7"/>
      <c r="S26" s="7"/>
      <c r="T26" s="7"/>
      <c r="U26" s="7"/>
      <c r="V26" s="7"/>
      <c r="W26" s="7"/>
      <c r="X26" s="7"/>
    </row>
    <row r="27" spans="1:24" hidden="1" x14ac:dyDescent="0.2">
      <c r="A27" s="7"/>
      <c r="B27" s="7"/>
      <c r="C27" s="7"/>
      <c r="D27" s="7"/>
      <c r="E27" s="7"/>
      <c r="F27" s="7"/>
      <c r="G27" s="7"/>
      <c r="H27" s="7"/>
      <c r="I27" s="7"/>
      <c r="J27" s="7"/>
      <c r="K27" s="7"/>
      <c r="L27" s="7"/>
      <c r="M27" s="7"/>
      <c r="N27" s="7"/>
      <c r="O27" s="7"/>
      <c r="P27" s="7"/>
      <c r="Q27" s="7"/>
      <c r="R27" s="7"/>
      <c r="S27" s="7"/>
      <c r="T27" s="7"/>
      <c r="U27" s="7"/>
      <c r="V27" s="7"/>
      <c r="W27" s="7"/>
      <c r="X27" s="7"/>
    </row>
    <row r="28" spans="1:24" hidden="1" x14ac:dyDescent="0.2">
      <c r="A28" s="7"/>
      <c r="B28" s="7"/>
      <c r="C28" s="7"/>
      <c r="D28" s="7"/>
      <c r="E28" s="7"/>
      <c r="F28" s="7"/>
      <c r="G28" s="7"/>
      <c r="H28" s="7"/>
      <c r="I28" s="7"/>
      <c r="J28" s="7"/>
      <c r="K28" s="7"/>
      <c r="L28" s="7"/>
      <c r="M28" s="7"/>
      <c r="N28" s="7"/>
      <c r="O28" s="7"/>
      <c r="P28" s="7"/>
      <c r="Q28" s="7"/>
      <c r="R28" s="7"/>
      <c r="S28" s="7"/>
      <c r="T28" s="7"/>
      <c r="U28" s="7"/>
      <c r="V28" s="7"/>
      <c r="W28" s="7"/>
      <c r="X28" s="7"/>
    </row>
    <row r="29" spans="1:24" hidden="1" x14ac:dyDescent="0.2">
      <c r="A29" s="7"/>
      <c r="B29" s="7"/>
      <c r="C29" s="7"/>
      <c r="D29" s="7"/>
      <c r="E29" s="7"/>
      <c r="F29" s="7"/>
      <c r="G29" s="7"/>
      <c r="H29" s="7"/>
      <c r="I29" s="7"/>
      <c r="J29" s="7"/>
      <c r="K29" s="7"/>
      <c r="L29" s="7"/>
      <c r="M29" s="7"/>
      <c r="N29" s="7"/>
      <c r="O29" s="7"/>
      <c r="P29" s="7"/>
      <c r="Q29" s="7"/>
      <c r="R29" s="7"/>
      <c r="S29" s="7"/>
      <c r="T29" s="7"/>
      <c r="U29" s="7"/>
      <c r="V29" s="7"/>
      <c r="W29" s="7"/>
      <c r="X29" s="7"/>
    </row>
    <row r="30" spans="1:24" hidden="1" x14ac:dyDescent="0.2">
      <c r="A30" s="7"/>
      <c r="B30" s="7"/>
      <c r="C30" s="7"/>
      <c r="D30" s="7"/>
      <c r="E30" s="7"/>
      <c r="F30" s="7"/>
      <c r="G30" s="7"/>
      <c r="H30" s="7"/>
      <c r="I30" s="7"/>
      <c r="J30" s="7"/>
      <c r="K30" s="7"/>
      <c r="L30" s="7"/>
      <c r="M30" s="7"/>
      <c r="N30" s="7"/>
      <c r="O30" s="7"/>
      <c r="P30" s="7"/>
      <c r="Q30" s="7"/>
      <c r="R30" s="7"/>
      <c r="S30" s="7"/>
      <c r="T30" s="7"/>
      <c r="U30" s="7"/>
      <c r="V30" s="7"/>
      <c r="W30" s="7"/>
      <c r="X30" s="7"/>
    </row>
    <row r="31" spans="1:24" hidden="1" x14ac:dyDescent="0.2">
      <c r="A31" s="7"/>
      <c r="B31" s="7"/>
      <c r="C31" s="7"/>
      <c r="D31" s="7"/>
      <c r="E31" s="7"/>
      <c r="F31" s="7"/>
      <c r="G31" s="7"/>
      <c r="H31" s="7"/>
      <c r="I31" s="7"/>
      <c r="J31" s="7"/>
      <c r="K31" s="7"/>
      <c r="L31" s="7"/>
      <c r="M31" s="7"/>
      <c r="N31" s="7"/>
      <c r="O31" s="7"/>
      <c r="P31" s="7"/>
      <c r="Q31" s="7"/>
      <c r="R31" s="7"/>
      <c r="S31" s="7"/>
      <c r="T31" s="7"/>
      <c r="U31" s="7"/>
      <c r="V31" s="7"/>
      <c r="W31" s="7"/>
      <c r="X31" s="7"/>
    </row>
    <row r="32" spans="1:24" hidden="1" x14ac:dyDescent="0.2">
      <c r="A32" s="7"/>
      <c r="B32" s="7"/>
      <c r="C32" s="7"/>
      <c r="D32" s="7"/>
      <c r="E32" s="7"/>
      <c r="F32" s="7"/>
      <c r="G32" s="7"/>
      <c r="H32" s="7"/>
      <c r="I32" s="7"/>
      <c r="J32" s="7"/>
      <c r="K32" s="7"/>
      <c r="L32" s="7"/>
      <c r="M32" s="7"/>
      <c r="N32" s="7"/>
      <c r="O32" s="7"/>
      <c r="P32" s="7"/>
      <c r="Q32" s="7"/>
      <c r="R32" s="7"/>
      <c r="S32" s="7"/>
      <c r="T32" s="7"/>
      <c r="U32" s="7"/>
      <c r="V32" s="7"/>
      <c r="W32" s="7"/>
      <c r="X32" s="7"/>
    </row>
    <row r="33" spans="1:24" hidden="1" x14ac:dyDescent="0.2">
      <c r="A33" s="7"/>
      <c r="B33" s="7"/>
      <c r="C33" s="7"/>
      <c r="D33" s="7"/>
      <c r="E33" s="7"/>
      <c r="F33" s="7"/>
      <c r="G33" s="7"/>
      <c r="H33" s="7"/>
      <c r="I33" s="7"/>
      <c r="J33" s="7"/>
      <c r="K33" s="7"/>
      <c r="L33" s="7"/>
      <c r="M33" s="7"/>
      <c r="N33" s="7"/>
      <c r="O33" s="7"/>
      <c r="P33" s="7"/>
      <c r="Q33" s="7"/>
      <c r="R33" s="7"/>
      <c r="S33" s="7"/>
      <c r="T33" s="7"/>
      <c r="U33" s="7"/>
      <c r="V33" s="7"/>
      <c r="W33" s="7"/>
      <c r="X33" s="7"/>
    </row>
    <row r="34" spans="1:24" hidden="1" x14ac:dyDescent="0.2">
      <c r="A34" s="7"/>
      <c r="B34" s="7"/>
      <c r="C34" s="7"/>
      <c r="D34" s="7"/>
      <c r="E34" s="7"/>
      <c r="F34" s="7"/>
      <c r="G34" s="7"/>
      <c r="H34" s="7"/>
      <c r="I34" s="7"/>
      <c r="J34" s="7"/>
      <c r="K34" s="7"/>
      <c r="L34" s="7"/>
      <c r="M34" s="7"/>
      <c r="N34" s="7"/>
      <c r="O34" s="7"/>
      <c r="P34" s="7"/>
      <c r="Q34" s="7"/>
      <c r="R34" s="7"/>
      <c r="S34" s="7"/>
      <c r="T34" s="7"/>
      <c r="U34" s="7"/>
      <c r="V34" s="7"/>
      <c r="W34" s="7"/>
      <c r="X34" s="7"/>
    </row>
    <row r="35" spans="1:24" hidden="1" x14ac:dyDescent="0.2">
      <c r="A35" s="7"/>
      <c r="B35" s="7"/>
      <c r="C35" s="7"/>
      <c r="D35" s="7"/>
      <c r="E35" s="7"/>
      <c r="F35" s="7"/>
      <c r="G35" s="7"/>
      <c r="H35" s="7"/>
      <c r="I35" s="7"/>
      <c r="J35" s="7"/>
      <c r="K35" s="7"/>
      <c r="L35" s="7"/>
      <c r="M35" s="7"/>
      <c r="N35" s="7"/>
      <c r="O35" s="7"/>
      <c r="P35" s="7"/>
      <c r="Q35" s="7"/>
      <c r="R35" s="7"/>
      <c r="S35" s="7"/>
      <c r="T35" s="7"/>
      <c r="U35" s="7"/>
      <c r="V35" s="7"/>
      <c r="W35" s="7"/>
      <c r="X35" s="7"/>
    </row>
    <row r="36" spans="1:24" hidden="1" x14ac:dyDescent="0.2">
      <c r="A36" s="7"/>
      <c r="B36" s="7"/>
      <c r="C36" s="7"/>
      <c r="D36" s="7"/>
      <c r="E36" s="7"/>
      <c r="F36" s="7"/>
      <c r="G36" s="7"/>
      <c r="H36" s="7"/>
      <c r="I36" s="7"/>
      <c r="J36" s="7"/>
      <c r="K36" s="7"/>
      <c r="L36" s="7"/>
      <c r="M36" s="7"/>
      <c r="N36" s="7"/>
      <c r="O36" s="7"/>
      <c r="P36" s="7"/>
      <c r="Q36" s="7"/>
      <c r="R36" s="7"/>
      <c r="S36" s="7"/>
      <c r="T36" s="7"/>
      <c r="U36" s="7"/>
      <c r="V36" s="7"/>
      <c r="W36" s="7"/>
      <c r="X36" s="7"/>
    </row>
    <row r="37" spans="1:24" hidden="1" x14ac:dyDescent="0.2">
      <c r="A37" s="7"/>
      <c r="B37" s="7"/>
      <c r="C37" s="7"/>
      <c r="D37" s="7"/>
      <c r="E37" s="7"/>
      <c r="F37" s="7"/>
      <c r="G37" s="7"/>
      <c r="H37" s="7"/>
      <c r="I37" s="7"/>
      <c r="J37" s="7"/>
      <c r="K37" s="7"/>
      <c r="L37" s="7"/>
      <c r="M37" s="7"/>
      <c r="N37" s="7"/>
      <c r="O37" s="7"/>
      <c r="P37" s="7"/>
      <c r="Q37" s="7"/>
      <c r="R37" s="7"/>
      <c r="S37" s="7"/>
      <c r="T37" s="7"/>
      <c r="U37" s="7"/>
      <c r="V37" s="7"/>
      <c r="W37" s="7"/>
      <c r="X37" s="7"/>
    </row>
    <row r="38" spans="1:24" hidden="1" x14ac:dyDescent="0.2">
      <c r="A38" s="7"/>
      <c r="B38" s="7"/>
      <c r="C38" s="7"/>
      <c r="D38" s="7"/>
      <c r="E38" s="7"/>
      <c r="F38" s="7"/>
      <c r="G38" s="7"/>
      <c r="H38" s="7"/>
      <c r="I38" s="7"/>
      <c r="J38" s="7"/>
      <c r="K38" s="7"/>
      <c r="L38" s="7"/>
      <c r="M38" s="7"/>
      <c r="N38" s="7"/>
      <c r="O38" s="7"/>
      <c r="P38" s="7"/>
      <c r="Q38" s="7"/>
      <c r="R38" s="7"/>
      <c r="S38" s="7"/>
      <c r="T38" s="7"/>
      <c r="U38" s="7"/>
      <c r="V38" s="7"/>
      <c r="W38" s="7"/>
      <c r="X38" s="7"/>
    </row>
    <row r="39" spans="1:24" hidden="1" x14ac:dyDescent="0.2">
      <c r="A39" s="7"/>
      <c r="B39" s="7"/>
      <c r="C39" s="7"/>
      <c r="D39" s="7"/>
      <c r="E39" s="7"/>
      <c r="F39" s="7"/>
      <c r="G39" s="7"/>
      <c r="H39" s="7"/>
      <c r="I39" s="7"/>
      <c r="J39" s="7"/>
      <c r="K39" s="7"/>
      <c r="L39" s="7"/>
      <c r="M39" s="7"/>
      <c r="N39" s="7"/>
      <c r="O39" s="7"/>
      <c r="P39" s="7"/>
      <c r="Q39" s="7"/>
      <c r="R39" s="7"/>
      <c r="S39" s="7"/>
      <c r="T39" s="7"/>
      <c r="U39" s="7"/>
      <c r="V39" s="7"/>
      <c r="W39" s="7"/>
      <c r="X39" s="7"/>
    </row>
    <row r="40" spans="1:24" hidden="1" x14ac:dyDescent="0.2">
      <c r="A40" s="7"/>
      <c r="B40" s="7"/>
      <c r="C40" s="7"/>
      <c r="D40" s="7"/>
      <c r="E40" s="7"/>
      <c r="F40" s="7"/>
      <c r="G40" s="7"/>
      <c r="H40" s="7"/>
      <c r="I40" s="7"/>
      <c r="J40" s="7"/>
      <c r="K40" s="7"/>
      <c r="L40" s="7"/>
      <c r="M40" s="7"/>
      <c r="N40" s="7"/>
      <c r="O40" s="7"/>
      <c r="P40" s="7"/>
      <c r="Q40" s="7"/>
      <c r="R40" s="7"/>
      <c r="S40" s="7"/>
      <c r="T40" s="7"/>
      <c r="U40" s="7"/>
      <c r="V40" s="7"/>
      <c r="W40" s="7"/>
      <c r="X40" s="7"/>
    </row>
    <row r="41" spans="1:24" hidden="1" x14ac:dyDescent="0.2">
      <c r="A41" s="7"/>
      <c r="B41" s="7"/>
      <c r="C41" s="7"/>
      <c r="D41" s="7"/>
      <c r="E41" s="7"/>
      <c r="F41" s="7"/>
      <c r="G41" s="7"/>
      <c r="H41" s="7"/>
      <c r="I41" s="7"/>
      <c r="J41" s="7"/>
      <c r="K41" s="7"/>
      <c r="L41" s="7"/>
      <c r="M41" s="7"/>
      <c r="N41" s="7"/>
      <c r="O41" s="7"/>
      <c r="P41" s="7"/>
      <c r="Q41" s="7"/>
      <c r="R41" s="7"/>
      <c r="S41" s="7"/>
      <c r="T41" s="7"/>
      <c r="U41" s="7"/>
      <c r="V41" s="7"/>
      <c r="W41" s="7"/>
      <c r="X41" s="7"/>
    </row>
    <row r="42" spans="1:24" hidden="1" x14ac:dyDescent="0.2">
      <c r="A42" s="7"/>
      <c r="B42" s="7"/>
      <c r="C42" s="7"/>
      <c r="D42" s="7"/>
      <c r="E42" s="7"/>
      <c r="F42" s="7"/>
      <c r="G42" s="7"/>
      <c r="H42" s="7"/>
      <c r="I42" s="7"/>
      <c r="J42" s="7"/>
      <c r="K42" s="7"/>
      <c r="L42" s="7"/>
      <c r="M42" s="7"/>
      <c r="N42" s="7"/>
      <c r="O42" s="7"/>
      <c r="P42" s="7"/>
      <c r="Q42" s="7"/>
      <c r="R42" s="7"/>
      <c r="S42" s="7"/>
      <c r="T42" s="7"/>
      <c r="U42" s="7"/>
      <c r="V42" s="7"/>
      <c r="W42" s="7"/>
      <c r="X42" s="7"/>
    </row>
    <row r="43" spans="1:24" hidden="1" x14ac:dyDescent="0.2">
      <c r="A43" s="7"/>
      <c r="B43" s="7"/>
      <c r="C43" s="7"/>
      <c r="D43" s="7"/>
      <c r="E43" s="7"/>
      <c r="F43" s="7"/>
      <c r="G43" s="7"/>
      <c r="H43" s="7"/>
      <c r="I43" s="7"/>
      <c r="J43" s="7"/>
      <c r="K43" s="7"/>
      <c r="L43" s="7"/>
      <c r="M43" s="7"/>
      <c r="N43" s="7"/>
      <c r="O43" s="7"/>
      <c r="P43" s="7"/>
      <c r="Q43" s="7"/>
      <c r="R43" s="7"/>
      <c r="S43" s="7"/>
      <c r="T43" s="7"/>
      <c r="U43" s="7"/>
      <c r="V43" s="7"/>
      <c r="W43" s="7"/>
      <c r="X43" s="7"/>
    </row>
    <row r="44" spans="1:24" hidden="1" x14ac:dyDescent="0.2">
      <c r="A44" s="7"/>
      <c r="B44" s="7"/>
      <c r="C44" s="7"/>
      <c r="D44" s="7"/>
      <c r="E44" s="7"/>
      <c r="F44" s="7"/>
      <c r="G44" s="7"/>
      <c r="H44" s="7"/>
      <c r="I44" s="7"/>
      <c r="J44" s="7"/>
      <c r="K44" s="7"/>
      <c r="L44" s="7"/>
      <c r="M44" s="7"/>
      <c r="N44" s="7"/>
      <c r="O44" s="7"/>
      <c r="P44" s="7"/>
      <c r="Q44" s="7"/>
      <c r="R44" s="7"/>
      <c r="S44" s="7"/>
      <c r="T44" s="7"/>
      <c r="U44" s="7"/>
      <c r="V44" s="7"/>
      <c r="W44" s="7"/>
      <c r="X44" s="7"/>
    </row>
    <row r="45" spans="1:24" hidden="1" x14ac:dyDescent="0.2">
      <c r="A45" s="7"/>
      <c r="B45" s="7"/>
      <c r="C45" s="7"/>
      <c r="D45" s="7"/>
      <c r="E45" s="7"/>
      <c r="F45" s="7"/>
      <c r="G45" s="7"/>
      <c r="H45" s="7"/>
      <c r="I45" s="7"/>
      <c r="J45" s="7"/>
      <c r="K45" s="7"/>
      <c r="L45" s="7"/>
      <c r="M45" s="7"/>
      <c r="N45" s="7"/>
      <c r="O45" s="7"/>
      <c r="P45" s="7"/>
      <c r="Q45" s="7"/>
      <c r="R45" s="7"/>
      <c r="S45" s="7"/>
      <c r="T45" s="7"/>
      <c r="U45" s="7"/>
      <c r="V45" s="7"/>
      <c r="W45" s="7"/>
      <c r="X45" s="7"/>
    </row>
    <row r="46" spans="1:24" hidden="1" x14ac:dyDescent="0.2">
      <c r="A46" s="7"/>
      <c r="B46" s="7"/>
      <c r="C46" s="7"/>
      <c r="D46" s="7"/>
      <c r="E46" s="7"/>
      <c r="F46" s="7"/>
      <c r="G46" s="7"/>
      <c r="H46" s="7"/>
      <c r="I46" s="7"/>
      <c r="J46" s="7"/>
      <c r="K46" s="7"/>
      <c r="L46" s="7"/>
      <c r="M46" s="7"/>
      <c r="N46" s="7"/>
      <c r="O46" s="7"/>
      <c r="P46" s="7"/>
      <c r="Q46" s="7"/>
      <c r="R46" s="7"/>
      <c r="S46" s="7"/>
      <c r="T46" s="7"/>
      <c r="U46" s="7"/>
      <c r="V46" s="7"/>
      <c r="W46" s="7"/>
      <c r="X46" s="7"/>
    </row>
    <row r="47" spans="1:24" hidden="1" x14ac:dyDescent="0.2">
      <c r="A47" s="7"/>
      <c r="B47" s="7"/>
      <c r="C47" s="7"/>
      <c r="D47" s="7"/>
      <c r="E47" s="7"/>
      <c r="F47" s="7"/>
      <c r="G47" s="7"/>
      <c r="H47" s="7"/>
      <c r="I47" s="7"/>
      <c r="J47" s="7"/>
      <c r="K47" s="7"/>
      <c r="L47" s="7"/>
      <c r="M47" s="7"/>
      <c r="N47" s="7"/>
      <c r="O47" s="7"/>
      <c r="P47" s="7"/>
      <c r="Q47" s="7"/>
      <c r="R47" s="7"/>
      <c r="S47" s="7"/>
      <c r="T47" s="7"/>
      <c r="U47" s="7"/>
      <c r="V47" s="7"/>
      <c r="W47" s="7"/>
      <c r="X47" s="7"/>
    </row>
    <row r="48" spans="1:24" hidden="1" x14ac:dyDescent="0.2">
      <c r="A48" s="7"/>
      <c r="B48" s="7"/>
      <c r="C48" s="7"/>
      <c r="D48" s="7"/>
      <c r="E48" s="7"/>
      <c r="F48" s="7"/>
      <c r="G48" s="7"/>
      <c r="H48" s="7"/>
      <c r="I48" s="7"/>
      <c r="J48" s="7"/>
      <c r="K48" s="7"/>
      <c r="L48" s="7"/>
      <c r="M48" s="7"/>
      <c r="N48" s="7"/>
      <c r="O48" s="7"/>
      <c r="P48" s="7"/>
      <c r="Q48" s="7"/>
      <c r="R48" s="7"/>
      <c r="S48" s="7"/>
      <c r="T48" s="7"/>
      <c r="U48" s="7"/>
      <c r="V48" s="7"/>
      <c r="W48" s="7"/>
      <c r="X48" s="7"/>
    </row>
    <row r="49" spans="1:24" hidden="1" x14ac:dyDescent="0.2">
      <c r="A49" s="7"/>
      <c r="B49" s="7"/>
      <c r="C49" s="7"/>
      <c r="D49" s="7"/>
      <c r="E49" s="7"/>
      <c r="F49" s="7"/>
      <c r="G49" s="7"/>
      <c r="H49" s="7"/>
      <c r="I49" s="7"/>
      <c r="J49" s="7"/>
      <c r="K49" s="7"/>
      <c r="L49" s="7"/>
      <c r="M49" s="7"/>
      <c r="N49" s="7"/>
      <c r="O49" s="7"/>
      <c r="P49" s="7"/>
      <c r="Q49" s="7"/>
      <c r="R49" s="7"/>
      <c r="S49" s="7"/>
      <c r="T49" s="7"/>
      <c r="U49" s="7"/>
      <c r="V49" s="7"/>
      <c r="W49" s="7"/>
      <c r="X49" s="7"/>
    </row>
    <row r="50" spans="1:24" hidden="1" x14ac:dyDescent="0.2">
      <c r="A50" s="7"/>
      <c r="B50" s="7"/>
      <c r="C50" s="7"/>
      <c r="D50" s="7"/>
      <c r="E50" s="7"/>
      <c r="F50" s="7"/>
      <c r="G50" s="7"/>
      <c r="H50" s="7"/>
      <c r="I50" s="7"/>
      <c r="J50" s="7"/>
      <c r="K50" s="7"/>
      <c r="L50" s="7"/>
      <c r="M50" s="7"/>
      <c r="N50" s="7"/>
      <c r="O50" s="7"/>
      <c r="P50" s="7"/>
      <c r="Q50" s="7"/>
      <c r="R50" s="7"/>
      <c r="S50" s="7"/>
      <c r="T50" s="7"/>
      <c r="U50" s="7"/>
      <c r="V50" s="7"/>
      <c r="W50" s="7"/>
      <c r="X50" s="7"/>
    </row>
  </sheetData>
  <mergeCells count="2">
    <mergeCell ref="A5:B5"/>
    <mergeCell ref="A6:B6"/>
  </mergeCells>
  <hyperlinks>
    <hyperlink ref="K2" location="Index!A1" display="Back" xr:uid="{C773DAEC-42CF-48E1-86F6-C1D66BDB2AA5}"/>
  </hyperlinks>
  <pageMargins left="0.75" right="0.75" top="1" bottom="1" header="0.5" footer="0.5"/>
  <pageSetup scale="8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8C42C-0A44-4F86-BFA9-C5F397CF4B92}">
  <sheetPr>
    <tabColor theme="7" tint="-0.249977111117893"/>
    <pageSetUpPr fitToPage="1"/>
  </sheetPr>
  <dimension ref="A1:V61"/>
  <sheetViews>
    <sheetView showGridLines="0" zoomScale="75" zoomScaleNormal="75" workbookViewId="0">
      <pane xSplit="1" ySplit="6" topLeftCell="B7" activePane="bottomRight" state="frozen"/>
      <selection pane="topRight" activeCell="B1" sqref="B1"/>
      <selection pane="bottomLeft" activeCell="A7" sqref="A7"/>
      <selection pane="bottomRight"/>
    </sheetView>
  </sheetViews>
  <sheetFormatPr defaultColWidth="0" defaultRowHeight="12.75" zeroHeight="1" x14ac:dyDescent="0.2"/>
  <cols>
    <col min="1" max="1" width="61" style="1" customWidth="1"/>
    <col min="2" max="2" width="0.85546875" style="1" customWidth="1"/>
    <col min="3" max="3" width="12.85546875" style="1" customWidth="1"/>
    <col min="4" max="4" width="0.85546875" style="1" customWidth="1"/>
    <col min="5" max="8" width="12.85546875" style="1" customWidth="1"/>
    <col min="9" max="9" width="0.85546875" style="1" customWidth="1"/>
    <col min="10" max="10" width="12.85546875" style="1" customWidth="1"/>
    <col min="11" max="11" width="0.85546875" style="1" customWidth="1"/>
    <col min="12" max="13" width="12.85546875" style="1" customWidth="1"/>
    <col min="14" max="14" width="9.42578125" style="1" customWidth="1"/>
    <col min="15" max="17" width="13.7109375" style="1" hidden="1" customWidth="1"/>
    <col min="18" max="22" width="0" style="1" hidden="1" customWidth="1"/>
    <col min="23" max="16384" width="13.7109375" style="1" hidden="1"/>
  </cols>
  <sheetData>
    <row r="1" spans="1:22" x14ac:dyDescent="0.2">
      <c r="A1" s="7"/>
      <c r="B1" s="7"/>
      <c r="C1" s="7"/>
      <c r="D1" s="7"/>
      <c r="E1" s="7"/>
      <c r="F1" s="7"/>
      <c r="G1" s="7"/>
      <c r="H1" s="7"/>
      <c r="I1" s="7"/>
      <c r="J1" s="7"/>
      <c r="K1" s="7"/>
      <c r="L1" s="7"/>
      <c r="M1" s="7"/>
      <c r="N1" s="7"/>
      <c r="O1" s="7"/>
      <c r="P1" s="7"/>
      <c r="Q1" s="7"/>
      <c r="R1" s="7"/>
      <c r="S1" s="7"/>
      <c r="T1" s="7"/>
      <c r="U1" s="7"/>
      <c r="V1" s="7"/>
    </row>
    <row r="2" spans="1:22" x14ac:dyDescent="0.2">
      <c r="A2" s="7"/>
      <c r="B2" s="7"/>
      <c r="C2" s="7"/>
      <c r="D2" s="7"/>
      <c r="E2" s="7"/>
      <c r="F2" s="7"/>
      <c r="G2" s="7"/>
      <c r="H2" s="7"/>
      <c r="I2" s="7"/>
      <c r="J2" s="7"/>
      <c r="K2" s="7"/>
      <c r="L2" s="7"/>
      <c r="M2" s="7"/>
      <c r="N2" s="144" t="s">
        <v>17</v>
      </c>
      <c r="O2" s="7"/>
      <c r="P2" s="7"/>
      <c r="Q2" s="7"/>
      <c r="R2" s="7"/>
      <c r="S2" s="7"/>
      <c r="T2" s="7"/>
      <c r="U2" s="7"/>
      <c r="V2" s="7"/>
    </row>
    <row r="3" spans="1:22" x14ac:dyDescent="0.2">
      <c r="A3" s="7"/>
      <c r="B3" s="7"/>
      <c r="C3" s="7"/>
      <c r="D3" s="7"/>
      <c r="E3" s="7"/>
      <c r="F3" s="7"/>
      <c r="G3" s="7"/>
      <c r="H3" s="7"/>
      <c r="I3" s="7"/>
      <c r="J3" s="7"/>
      <c r="K3" s="7"/>
      <c r="L3" s="7"/>
      <c r="M3" s="7"/>
      <c r="N3" s="7"/>
      <c r="O3" s="7"/>
      <c r="P3" s="7"/>
      <c r="Q3" s="7"/>
      <c r="R3" s="7"/>
      <c r="S3" s="7"/>
      <c r="T3" s="7"/>
      <c r="U3" s="7"/>
      <c r="V3" s="7"/>
    </row>
    <row r="4" spans="1:22" x14ac:dyDescent="0.2">
      <c r="A4" s="7"/>
      <c r="B4" s="7"/>
      <c r="C4" s="7"/>
      <c r="D4" s="7"/>
      <c r="E4" s="7"/>
      <c r="F4" s="7"/>
      <c r="G4" s="7"/>
      <c r="H4" s="7"/>
      <c r="I4" s="7"/>
      <c r="J4" s="7"/>
      <c r="K4" s="7"/>
      <c r="L4" s="7"/>
      <c r="M4" s="7"/>
      <c r="N4" s="7"/>
      <c r="O4" s="7"/>
      <c r="P4" s="7"/>
      <c r="Q4" s="7"/>
      <c r="R4" s="7"/>
      <c r="S4" s="7"/>
      <c r="T4" s="7"/>
      <c r="U4" s="7"/>
      <c r="V4" s="7"/>
    </row>
    <row r="5" spans="1:22" x14ac:dyDescent="0.2">
      <c r="A5" s="15" t="s">
        <v>68</v>
      </c>
      <c r="B5" s="7"/>
      <c r="C5" s="7"/>
      <c r="D5" s="7"/>
      <c r="E5" s="7"/>
      <c r="F5" s="7"/>
      <c r="G5" s="7"/>
      <c r="H5" s="7"/>
      <c r="I5" s="7"/>
      <c r="J5" s="7"/>
      <c r="K5" s="7"/>
      <c r="L5" s="7"/>
      <c r="M5" s="7"/>
      <c r="N5" s="7"/>
      <c r="O5" s="7"/>
      <c r="P5" s="7"/>
      <c r="Q5" s="7"/>
      <c r="R5" s="7"/>
      <c r="S5" s="7"/>
      <c r="T5" s="7"/>
      <c r="U5" s="7"/>
      <c r="V5" s="7"/>
    </row>
    <row r="6" spans="1:22" x14ac:dyDescent="0.2">
      <c r="A6" s="18" t="s">
        <v>26</v>
      </c>
      <c r="B6" s="9"/>
      <c r="C6" s="12" t="s">
        <v>69</v>
      </c>
      <c r="D6" s="10"/>
      <c r="E6" s="10" t="str">
        <f>'Investor Metrics File'!$B$3</f>
        <v>Q1 2017</v>
      </c>
      <c r="F6" s="10" t="str">
        <f>'Investor Metrics File'!$B$4</f>
        <v>Q2 2017</v>
      </c>
      <c r="G6" s="10" t="str">
        <f>'Investor Metrics File'!$B$5</f>
        <v>Q3 2017</v>
      </c>
      <c r="H6" s="10" t="str">
        <f>'Investor Metrics File'!$B$6</f>
        <v>Q4 2017</v>
      </c>
      <c r="I6" s="11"/>
      <c r="J6" s="12" t="str">
        <f>'Investor Metrics File'!$B$7</f>
        <v>FY 2017</v>
      </c>
      <c r="K6" s="11"/>
      <c r="L6" s="10" t="str">
        <f>'Investor Metrics File'!$E$3</f>
        <v>Q1 2018</v>
      </c>
      <c r="M6" s="10" t="str">
        <f>'Investor Metrics File'!$E$4</f>
        <v>Q2 2018</v>
      </c>
      <c r="N6" s="7"/>
      <c r="O6" s="7"/>
      <c r="P6" s="7"/>
      <c r="Q6" s="7"/>
      <c r="R6" s="7"/>
      <c r="S6" s="7"/>
      <c r="T6" s="7"/>
      <c r="U6" s="7"/>
      <c r="V6" s="7"/>
    </row>
    <row r="7" spans="1:22" ht="16.7" customHeight="1" x14ac:dyDescent="0.2">
      <c r="A7" s="84" t="s">
        <v>70</v>
      </c>
      <c r="B7" s="13"/>
      <c r="C7" s="14"/>
      <c r="D7" s="13"/>
      <c r="E7" s="13"/>
      <c r="F7" s="13"/>
      <c r="G7" s="13"/>
      <c r="H7" s="13"/>
      <c r="I7" s="7"/>
      <c r="J7" s="14"/>
      <c r="K7" s="7"/>
      <c r="L7" s="13"/>
      <c r="M7" s="13"/>
      <c r="N7" s="7"/>
      <c r="O7" s="7"/>
      <c r="P7" s="7"/>
      <c r="Q7" s="7"/>
      <c r="R7" s="7"/>
      <c r="S7" s="7"/>
      <c r="T7" s="7"/>
      <c r="U7" s="7"/>
      <c r="V7" s="7"/>
    </row>
    <row r="8" spans="1:22" ht="16.7" customHeight="1" x14ac:dyDescent="0.2">
      <c r="A8" s="15" t="s">
        <v>165</v>
      </c>
      <c r="B8" s="7"/>
      <c r="C8" s="68">
        <v>-983000000</v>
      </c>
      <c r="D8" s="15"/>
      <c r="E8" s="67">
        <v>-6000000</v>
      </c>
      <c r="F8" s="67">
        <v>-4000000</v>
      </c>
      <c r="G8" s="67">
        <v>-17000000</v>
      </c>
      <c r="H8" s="67">
        <v>208000000</v>
      </c>
      <c r="I8" s="15"/>
      <c r="J8" s="68">
        <v>181000000</v>
      </c>
      <c r="K8" s="7"/>
      <c r="L8" s="67">
        <v>-50000000</v>
      </c>
      <c r="M8" s="67">
        <v>11000000</v>
      </c>
      <c r="N8" s="7"/>
      <c r="O8" s="7"/>
      <c r="P8" s="7"/>
      <c r="Q8" s="7"/>
      <c r="R8" s="7"/>
      <c r="S8" s="7"/>
      <c r="T8" s="7"/>
      <c r="U8" s="7"/>
      <c r="V8" s="7"/>
    </row>
    <row r="9" spans="1:22" ht="16.7" customHeight="1" x14ac:dyDescent="0.2">
      <c r="A9" s="7" t="s">
        <v>166</v>
      </c>
      <c r="B9" s="7"/>
      <c r="C9" s="28">
        <v>613000000</v>
      </c>
      <c r="D9" s="7"/>
      <c r="E9" s="27">
        <v>125000000</v>
      </c>
      <c r="F9" s="27">
        <v>130000000</v>
      </c>
      <c r="G9" s="27">
        <v>123000000</v>
      </c>
      <c r="H9" s="27">
        <v>119000000</v>
      </c>
      <c r="I9" s="7"/>
      <c r="J9" s="28">
        <v>497000000</v>
      </c>
      <c r="K9" s="7"/>
      <c r="L9" s="27">
        <v>117000000</v>
      </c>
      <c r="M9" s="27">
        <v>117000000</v>
      </c>
      <c r="N9" s="7"/>
      <c r="O9" s="7"/>
      <c r="P9" s="7"/>
      <c r="Q9" s="7"/>
      <c r="R9" s="7"/>
      <c r="S9" s="7"/>
      <c r="T9" s="7"/>
      <c r="U9" s="7"/>
      <c r="V9" s="7"/>
    </row>
    <row r="10" spans="1:22" ht="16.7" customHeight="1" x14ac:dyDescent="0.2">
      <c r="A10" s="7" t="s">
        <v>124</v>
      </c>
      <c r="B10" s="7"/>
      <c r="C10" s="28">
        <v>935000000</v>
      </c>
      <c r="D10" s="7"/>
      <c r="E10" s="27">
        <v>0</v>
      </c>
      <c r="F10" s="27">
        <v>0</v>
      </c>
      <c r="G10" s="27">
        <v>0</v>
      </c>
      <c r="H10" s="27">
        <v>0</v>
      </c>
      <c r="I10" s="7"/>
      <c r="J10" s="28">
        <v>0</v>
      </c>
      <c r="K10" s="7"/>
      <c r="L10" s="27">
        <v>0</v>
      </c>
      <c r="M10" s="27">
        <v>0</v>
      </c>
      <c r="N10" s="7"/>
      <c r="O10" s="7"/>
      <c r="P10" s="7"/>
      <c r="Q10" s="7"/>
      <c r="R10" s="7"/>
      <c r="S10" s="7"/>
      <c r="T10" s="7"/>
      <c r="U10" s="7"/>
      <c r="V10" s="7"/>
    </row>
    <row r="11" spans="1:22" ht="16.7" customHeight="1" x14ac:dyDescent="0.2">
      <c r="A11" s="7" t="s">
        <v>167</v>
      </c>
      <c r="B11" s="7"/>
      <c r="C11" s="28">
        <v>-160000000</v>
      </c>
      <c r="D11" s="7"/>
      <c r="E11" s="27">
        <v>-6000000</v>
      </c>
      <c r="F11" s="27">
        <v>-25000000</v>
      </c>
      <c r="G11" s="27">
        <v>24000000</v>
      </c>
      <c r="H11" s="27">
        <v>-223000000</v>
      </c>
      <c r="I11" s="7"/>
      <c r="J11" s="28">
        <v>-230000000</v>
      </c>
      <c r="K11" s="7"/>
      <c r="L11" s="27">
        <v>-8000000</v>
      </c>
      <c r="M11" s="27">
        <v>-39000000</v>
      </c>
      <c r="N11" s="7"/>
      <c r="O11" s="7"/>
      <c r="P11" s="7"/>
      <c r="Q11" s="7"/>
      <c r="R11" s="7"/>
      <c r="S11" s="7"/>
      <c r="T11" s="7"/>
      <c r="U11" s="7"/>
      <c r="V11" s="7"/>
    </row>
    <row r="12" spans="1:22" ht="16.7" customHeight="1" x14ac:dyDescent="0.2">
      <c r="A12" s="7" t="s">
        <v>168</v>
      </c>
      <c r="B12" s="7"/>
      <c r="C12" s="28">
        <v>-7000000</v>
      </c>
      <c r="D12" s="7"/>
      <c r="E12" s="27">
        <v>-3000000</v>
      </c>
      <c r="F12" s="27">
        <v>-4000000</v>
      </c>
      <c r="G12" s="27">
        <v>-3000000</v>
      </c>
      <c r="H12" s="27">
        <v>0</v>
      </c>
      <c r="I12" s="7"/>
      <c r="J12" s="28">
        <v>-10000000</v>
      </c>
      <c r="K12" s="7"/>
      <c r="L12" s="27">
        <v>-1000000</v>
      </c>
      <c r="M12" s="27">
        <v>0</v>
      </c>
      <c r="N12" s="7"/>
      <c r="O12" s="7"/>
      <c r="P12" s="7"/>
      <c r="Q12" s="7"/>
      <c r="R12" s="7"/>
      <c r="S12" s="7"/>
      <c r="T12" s="7"/>
      <c r="U12" s="7"/>
      <c r="V12" s="7"/>
    </row>
    <row r="13" spans="1:22" ht="16.7" customHeight="1" x14ac:dyDescent="0.2">
      <c r="A13" s="7" t="s">
        <v>169</v>
      </c>
      <c r="B13" s="7"/>
      <c r="C13" s="28">
        <v>0</v>
      </c>
      <c r="D13" s="7"/>
      <c r="E13" s="27">
        <v>2000000</v>
      </c>
      <c r="F13" s="27">
        <v>2000000</v>
      </c>
      <c r="G13" s="27">
        <v>3000000</v>
      </c>
      <c r="H13" s="27">
        <v>2000000</v>
      </c>
      <c r="I13" s="7"/>
      <c r="J13" s="28">
        <v>9000000</v>
      </c>
      <c r="K13" s="7"/>
      <c r="L13" s="27">
        <v>2000000</v>
      </c>
      <c r="M13" s="27">
        <v>6000000</v>
      </c>
      <c r="N13" s="7"/>
      <c r="O13" s="7"/>
      <c r="P13" s="7"/>
      <c r="Q13" s="7"/>
      <c r="R13" s="7"/>
      <c r="S13" s="7"/>
      <c r="T13" s="7"/>
      <c r="U13" s="7"/>
      <c r="V13" s="7"/>
    </row>
    <row r="14" spans="1:22" ht="16.7" customHeight="1" x14ac:dyDescent="0.2">
      <c r="A14" s="7" t="s">
        <v>127</v>
      </c>
      <c r="B14" s="7"/>
      <c r="C14" s="28">
        <v>2000000</v>
      </c>
      <c r="D14" s="7"/>
      <c r="E14" s="27">
        <v>-7000000</v>
      </c>
      <c r="F14" s="27">
        <v>-25000000</v>
      </c>
      <c r="G14" s="27">
        <v>-16000000</v>
      </c>
      <c r="H14" s="27">
        <v>-1000000</v>
      </c>
      <c r="I14" s="7"/>
      <c r="J14" s="28">
        <v>-49000000</v>
      </c>
      <c r="K14" s="7"/>
      <c r="L14" s="27">
        <v>15000000</v>
      </c>
      <c r="M14" s="27">
        <v>-60000000</v>
      </c>
      <c r="N14" s="7"/>
      <c r="O14" s="7"/>
      <c r="P14" s="7"/>
      <c r="Q14" s="7"/>
      <c r="R14" s="7"/>
      <c r="S14" s="7"/>
      <c r="T14" s="7"/>
      <c r="U14" s="7"/>
      <c r="V14" s="7"/>
    </row>
    <row r="15" spans="1:22" ht="16.7" customHeight="1" x14ac:dyDescent="0.2">
      <c r="A15" s="7" t="s">
        <v>170</v>
      </c>
      <c r="B15" s="7"/>
      <c r="C15" s="28">
        <v>23000000</v>
      </c>
      <c r="D15" s="7"/>
      <c r="E15" s="27">
        <v>6000000</v>
      </c>
      <c r="F15" s="27">
        <v>12000000</v>
      </c>
      <c r="G15" s="27">
        <v>8000000</v>
      </c>
      <c r="H15" s="27">
        <v>14000000</v>
      </c>
      <c r="I15" s="7"/>
      <c r="J15" s="28">
        <v>40000000</v>
      </c>
      <c r="K15" s="7"/>
      <c r="L15" s="27">
        <v>7000000</v>
      </c>
      <c r="M15" s="27">
        <v>12000000</v>
      </c>
      <c r="N15" s="7"/>
      <c r="O15" s="7"/>
      <c r="P15" s="7"/>
      <c r="Q15" s="7"/>
      <c r="R15" s="7"/>
      <c r="S15" s="7"/>
      <c r="T15" s="7"/>
      <c r="U15" s="7"/>
      <c r="V15" s="7"/>
    </row>
    <row r="16" spans="1:22" ht="16.7" customHeight="1" x14ac:dyDescent="0.2">
      <c r="A16" s="7" t="s">
        <v>171</v>
      </c>
      <c r="B16" s="7"/>
      <c r="C16" s="26"/>
      <c r="D16" s="7"/>
      <c r="E16" s="7"/>
      <c r="F16" s="7"/>
      <c r="G16" s="27">
        <v>0</v>
      </c>
      <c r="H16" s="27">
        <v>0</v>
      </c>
      <c r="I16" s="7"/>
      <c r="J16" s="28">
        <v>0</v>
      </c>
      <c r="K16" s="7"/>
      <c r="L16" s="27">
        <v>0</v>
      </c>
      <c r="M16" s="27">
        <v>0</v>
      </c>
      <c r="N16" s="7"/>
      <c r="O16" s="7"/>
      <c r="P16" s="7"/>
      <c r="Q16" s="7"/>
      <c r="R16" s="7"/>
      <c r="S16" s="7"/>
      <c r="T16" s="7"/>
      <c r="U16" s="7"/>
      <c r="V16" s="7"/>
    </row>
    <row r="17" spans="1:22" ht="16.7" customHeight="1" x14ac:dyDescent="0.2">
      <c r="A17" s="85" t="s">
        <v>172</v>
      </c>
      <c r="B17" s="7"/>
      <c r="C17" s="28">
        <v>-23000000</v>
      </c>
      <c r="D17" s="7"/>
      <c r="E17" s="27">
        <v>-110000000</v>
      </c>
      <c r="F17" s="27">
        <v>40000000</v>
      </c>
      <c r="G17" s="27">
        <v>-6000000</v>
      </c>
      <c r="H17" s="27">
        <v>107000000</v>
      </c>
      <c r="I17" s="27">
        <v>0</v>
      </c>
      <c r="J17" s="28">
        <v>31000000</v>
      </c>
      <c r="K17" s="7"/>
      <c r="L17" s="27">
        <v>-75000000</v>
      </c>
      <c r="M17" s="27">
        <v>89000000</v>
      </c>
      <c r="N17" s="7"/>
      <c r="O17" s="7"/>
      <c r="P17" s="7"/>
      <c r="Q17" s="7"/>
      <c r="R17" s="7"/>
      <c r="S17" s="7"/>
      <c r="T17" s="7"/>
      <c r="U17" s="7"/>
      <c r="V17" s="7"/>
    </row>
    <row r="18" spans="1:22" ht="29.1" customHeight="1" x14ac:dyDescent="0.2">
      <c r="A18" s="85" t="s">
        <v>173</v>
      </c>
      <c r="B18" s="7"/>
      <c r="C18" s="28">
        <v>-96000000</v>
      </c>
      <c r="D18" s="7"/>
      <c r="E18" s="27">
        <v>-34000000</v>
      </c>
      <c r="F18" s="27">
        <v>-13000000</v>
      </c>
      <c r="G18" s="27">
        <v>12000000</v>
      </c>
      <c r="H18" s="27">
        <v>3000000</v>
      </c>
      <c r="I18" s="7"/>
      <c r="J18" s="28">
        <v>-32000000</v>
      </c>
      <c r="K18" s="7"/>
      <c r="L18" s="27">
        <v>-49000000</v>
      </c>
      <c r="M18" s="27">
        <v>-46000000</v>
      </c>
      <c r="N18" s="7"/>
      <c r="O18" s="7"/>
      <c r="P18" s="7"/>
      <c r="Q18" s="7"/>
      <c r="R18" s="7"/>
      <c r="S18" s="7"/>
      <c r="T18" s="7"/>
      <c r="U18" s="7"/>
      <c r="V18" s="7"/>
    </row>
    <row r="19" spans="1:22" ht="29.1" customHeight="1" x14ac:dyDescent="0.2">
      <c r="A19" s="85" t="s">
        <v>174</v>
      </c>
      <c r="B19" s="7"/>
      <c r="C19" s="28">
        <v>-60000000</v>
      </c>
      <c r="D19" s="7"/>
      <c r="E19" s="27">
        <v>-49000000</v>
      </c>
      <c r="F19" s="27">
        <v>-36000000</v>
      </c>
      <c r="G19" s="27">
        <v>-1000000</v>
      </c>
      <c r="H19" s="27">
        <v>37000000</v>
      </c>
      <c r="I19" s="7"/>
      <c r="J19" s="28">
        <v>-49000000</v>
      </c>
      <c r="K19" s="7"/>
      <c r="L19" s="27">
        <v>-40000000</v>
      </c>
      <c r="M19" s="27">
        <v>15000000</v>
      </c>
      <c r="N19" s="7"/>
      <c r="O19" s="7"/>
      <c r="P19" s="7"/>
      <c r="Q19" s="7"/>
      <c r="R19" s="7"/>
      <c r="S19" s="7"/>
      <c r="T19" s="7"/>
      <c r="U19" s="7"/>
      <c r="V19" s="7"/>
    </row>
    <row r="20" spans="1:22" ht="16.7" customHeight="1" x14ac:dyDescent="0.2">
      <c r="A20" s="85" t="s">
        <v>175</v>
      </c>
      <c r="B20" s="7"/>
      <c r="C20" s="28">
        <v>27000000</v>
      </c>
      <c r="D20" s="7"/>
      <c r="E20" s="27">
        <v>3000000</v>
      </c>
      <c r="F20" s="27">
        <v>21000000</v>
      </c>
      <c r="G20" s="27">
        <v>1000000</v>
      </c>
      <c r="H20" s="27">
        <v>9000000</v>
      </c>
      <c r="I20" s="27">
        <v>0</v>
      </c>
      <c r="J20" s="28">
        <v>34000000</v>
      </c>
      <c r="K20" s="7"/>
      <c r="L20" s="27">
        <v>7000000</v>
      </c>
      <c r="M20" s="27">
        <v>-3000000</v>
      </c>
      <c r="N20" s="7"/>
      <c r="O20" s="7"/>
      <c r="P20" s="7"/>
      <c r="Q20" s="7"/>
      <c r="R20" s="7"/>
      <c r="S20" s="7"/>
      <c r="T20" s="7"/>
      <c r="U20" s="7"/>
      <c r="V20" s="7"/>
    </row>
    <row r="21" spans="1:22" ht="29.1" customHeight="1" x14ac:dyDescent="0.2">
      <c r="A21" s="85" t="s">
        <v>176</v>
      </c>
      <c r="B21" s="7"/>
      <c r="C21" s="28">
        <v>-210000000</v>
      </c>
      <c r="D21" s="7"/>
      <c r="E21" s="27">
        <v>-17000000</v>
      </c>
      <c r="F21" s="27">
        <v>-37000000</v>
      </c>
      <c r="G21" s="27">
        <v>-26000000</v>
      </c>
      <c r="H21" s="27">
        <v>-45000000</v>
      </c>
      <c r="I21" s="7"/>
      <c r="J21" s="28">
        <v>-125000000</v>
      </c>
      <c r="K21" s="7"/>
      <c r="L21" s="27">
        <v>43000000</v>
      </c>
      <c r="M21" s="27">
        <v>-54000000</v>
      </c>
      <c r="N21" s="7"/>
      <c r="O21" s="7"/>
      <c r="P21" s="7"/>
      <c r="Q21" s="7"/>
      <c r="R21" s="7"/>
      <c r="S21" s="7"/>
      <c r="T21" s="7"/>
      <c r="U21" s="7"/>
      <c r="V21" s="7"/>
    </row>
    <row r="22" spans="1:22" ht="16.7" customHeight="1" x14ac:dyDescent="0.2">
      <c r="A22" s="85" t="s">
        <v>177</v>
      </c>
      <c r="B22" s="7"/>
      <c r="C22" s="28">
        <v>39000000</v>
      </c>
      <c r="D22" s="7"/>
      <c r="E22" s="27">
        <v>-9000000</v>
      </c>
      <c r="F22" s="27">
        <v>7000000</v>
      </c>
      <c r="G22" s="27">
        <v>5000000</v>
      </c>
      <c r="H22" s="27">
        <v>8000000</v>
      </c>
      <c r="I22" s="7"/>
      <c r="J22" s="28">
        <v>11000000</v>
      </c>
      <c r="K22" s="7"/>
      <c r="L22" s="27">
        <v>-5000000</v>
      </c>
      <c r="M22" s="27">
        <v>53000000</v>
      </c>
      <c r="N22" s="7"/>
      <c r="O22" s="7"/>
      <c r="P22" s="7"/>
      <c r="Q22" s="7"/>
      <c r="R22" s="7"/>
      <c r="S22" s="7"/>
      <c r="T22" s="7"/>
      <c r="U22" s="7"/>
      <c r="V22" s="7"/>
    </row>
    <row r="23" spans="1:22" ht="16.7" customHeight="1" x14ac:dyDescent="0.2">
      <c r="A23" s="9" t="s">
        <v>178</v>
      </c>
      <c r="B23" s="9"/>
      <c r="C23" s="20">
        <v>-5000000</v>
      </c>
      <c r="D23" s="9"/>
      <c r="E23" s="19">
        <v>-2000000</v>
      </c>
      <c r="F23" s="19">
        <v>-1000000</v>
      </c>
      <c r="G23" s="19">
        <v>-3000000</v>
      </c>
      <c r="H23" s="19">
        <v>-2000000</v>
      </c>
      <c r="I23" s="9"/>
      <c r="J23" s="20">
        <v>-8000000</v>
      </c>
      <c r="K23" s="7"/>
      <c r="L23" s="19">
        <v>-1000000</v>
      </c>
      <c r="M23" s="19">
        <v>-3000000</v>
      </c>
      <c r="N23" s="7"/>
      <c r="O23" s="7"/>
      <c r="P23" s="7"/>
      <c r="Q23" s="7"/>
      <c r="R23" s="7"/>
      <c r="S23" s="7"/>
      <c r="T23" s="7"/>
      <c r="U23" s="7"/>
      <c r="V23" s="7"/>
    </row>
    <row r="24" spans="1:22" ht="29.1" customHeight="1" x14ac:dyDescent="0.2">
      <c r="A24" s="86" t="s">
        <v>71</v>
      </c>
      <c r="B24" s="59"/>
      <c r="C24" s="87">
        <f>SUM(C8:C23)</f>
        <v>95000000</v>
      </c>
      <c r="D24" s="59"/>
      <c r="E24" s="88">
        <f>SUM(E8:E23)</f>
        <v>-107000000</v>
      </c>
      <c r="F24" s="88">
        <f>SUM(F8:F23)</f>
        <v>67000000</v>
      </c>
      <c r="G24" s="88">
        <f>SUM(G8:G23)</f>
        <v>104000000</v>
      </c>
      <c r="H24" s="88">
        <f>SUM(H8:H23)</f>
        <v>236000000</v>
      </c>
      <c r="I24" s="59"/>
      <c r="J24" s="87">
        <f>SUM(J8:J23)</f>
        <v>300000000</v>
      </c>
      <c r="K24" s="15"/>
      <c r="L24" s="88">
        <f>SUM(L8:L23)</f>
        <v>-38000000</v>
      </c>
      <c r="M24" s="88">
        <f>SUM(M8:M23)</f>
        <v>98000000</v>
      </c>
      <c r="N24" s="7"/>
      <c r="O24" s="7"/>
      <c r="P24" s="7"/>
      <c r="Q24" s="7"/>
      <c r="R24" s="7"/>
      <c r="S24" s="7"/>
      <c r="T24" s="7"/>
      <c r="U24" s="7"/>
      <c r="V24" s="7"/>
    </row>
    <row r="25" spans="1:22" ht="16.7" customHeight="1" x14ac:dyDescent="0.2">
      <c r="A25" s="13"/>
      <c r="B25" s="13"/>
      <c r="C25" s="14"/>
      <c r="D25" s="13"/>
      <c r="E25" s="13"/>
      <c r="F25" s="13"/>
      <c r="G25" s="13"/>
      <c r="H25" s="13"/>
      <c r="I25" s="13"/>
      <c r="J25" s="14"/>
      <c r="K25" s="7"/>
      <c r="L25" s="13"/>
      <c r="M25" s="13"/>
      <c r="N25" s="7"/>
      <c r="O25" s="7"/>
      <c r="P25" s="7"/>
      <c r="Q25" s="7"/>
      <c r="R25" s="7"/>
      <c r="S25" s="7"/>
      <c r="T25" s="7"/>
      <c r="U25" s="7"/>
      <c r="V25" s="7"/>
    </row>
    <row r="26" spans="1:22" ht="16.7" customHeight="1" x14ac:dyDescent="0.2">
      <c r="A26" s="15" t="s">
        <v>179</v>
      </c>
      <c r="B26" s="7"/>
      <c r="C26" s="26"/>
      <c r="D26" s="7"/>
      <c r="E26" s="7"/>
      <c r="F26" s="7"/>
      <c r="G26" s="7"/>
      <c r="H26" s="7"/>
      <c r="I26" s="7"/>
      <c r="J26" s="26"/>
      <c r="K26" s="7"/>
      <c r="L26" s="7"/>
      <c r="M26" s="7"/>
      <c r="N26" s="7"/>
      <c r="O26" s="7"/>
      <c r="P26" s="7"/>
      <c r="Q26" s="7"/>
      <c r="R26" s="7"/>
      <c r="S26" s="7"/>
      <c r="T26" s="7"/>
      <c r="U26" s="7"/>
      <c r="V26" s="7"/>
    </row>
    <row r="27" spans="1:22" ht="16.7" customHeight="1" x14ac:dyDescent="0.2">
      <c r="A27" s="7" t="s">
        <v>180</v>
      </c>
      <c r="B27" s="7"/>
      <c r="C27" s="28">
        <v>-149000000</v>
      </c>
      <c r="D27" s="7"/>
      <c r="E27" s="27">
        <v>-17000000</v>
      </c>
      <c r="F27" s="27">
        <v>-20000000</v>
      </c>
      <c r="G27" s="27">
        <v>-20000000</v>
      </c>
      <c r="H27" s="27">
        <v>-39000000</v>
      </c>
      <c r="I27" s="7"/>
      <c r="J27" s="28">
        <v>-96000000</v>
      </c>
      <c r="K27" s="7"/>
      <c r="L27" s="27">
        <v>-33000000</v>
      </c>
      <c r="M27" s="27">
        <v>-43000000</v>
      </c>
      <c r="N27" s="7"/>
      <c r="O27" s="7"/>
      <c r="P27" s="7"/>
      <c r="Q27" s="7"/>
      <c r="R27" s="7"/>
      <c r="S27" s="7"/>
      <c r="T27" s="7"/>
      <c r="U27" s="7"/>
      <c r="V27" s="7"/>
    </row>
    <row r="28" spans="1:22" ht="16.7" customHeight="1" x14ac:dyDescent="0.2">
      <c r="A28" s="7" t="s">
        <v>181</v>
      </c>
      <c r="B28" s="7"/>
      <c r="C28" s="28">
        <v>0</v>
      </c>
      <c r="D28" s="7"/>
      <c r="E28" s="27">
        <v>0</v>
      </c>
      <c r="F28" s="27">
        <v>33000000</v>
      </c>
      <c r="G28" s="27">
        <v>0</v>
      </c>
      <c r="H28" s="27">
        <v>0</v>
      </c>
      <c r="I28" s="7"/>
      <c r="J28" s="28">
        <v>33000000</v>
      </c>
      <c r="K28" s="7"/>
      <c r="L28" s="27">
        <v>0</v>
      </c>
      <c r="M28" s="27">
        <v>12000000</v>
      </c>
      <c r="N28" s="7"/>
      <c r="O28" s="7"/>
      <c r="P28" s="7"/>
      <c r="Q28" s="7"/>
      <c r="R28" s="7"/>
      <c r="S28" s="7"/>
      <c r="T28" s="7"/>
      <c r="U28" s="7"/>
      <c r="V28" s="7"/>
    </row>
    <row r="29" spans="1:22" ht="16.7" customHeight="1" x14ac:dyDescent="0.2">
      <c r="A29" s="7" t="s">
        <v>182</v>
      </c>
      <c r="B29" s="7"/>
      <c r="C29" s="28">
        <v>-39000000</v>
      </c>
      <c r="D29" s="7"/>
      <c r="E29" s="27">
        <v>-8000000</v>
      </c>
      <c r="F29" s="27">
        <v>-7000000</v>
      </c>
      <c r="G29" s="27">
        <v>-11000000</v>
      </c>
      <c r="H29" s="27">
        <v>-10000000</v>
      </c>
      <c r="I29" s="7"/>
      <c r="J29" s="28">
        <v>-36000000</v>
      </c>
      <c r="K29" s="7"/>
      <c r="L29" s="27">
        <v>-6000000</v>
      </c>
      <c r="M29" s="27">
        <v>-8000000</v>
      </c>
      <c r="N29" s="7"/>
      <c r="O29" s="7"/>
      <c r="P29" s="7"/>
      <c r="Q29" s="7"/>
      <c r="R29" s="7"/>
      <c r="S29" s="7"/>
      <c r="T29" s="7"/>
      <c r="U29" s="7"/>
      <c r="V29" s="7"/>
    </row>
    <row r="30" spans="1:22" ht="16.7" customHeight="1" x14ac:dyDescent="0.2">
      <c r="A30" s="7" t="s">
        <v>183</v>
      </c>
      <c r="B30" s="7"/>
      <c r="C30" s="28">
        <v>-54000000</v>
      </c>
      <c r="D30" s="7"/>
      <c r="E30" s="27">
        <v>0</v>
      </c>
      <c r="F30" s="27">
        <v>0</v>
      </c>
      <c r="G30" s="27">
        <v>56000000</v>
      </c>
      <c r="H30" s="27">
        <v>0</v>
      </c>
      <c r="I30" s="7"/>
      <c r="J30" s="28">
        <v>56000000</v>
      </c>
      <c r="K30" s="7"/>
      <c r="L30" s="27">
        <v>0</v>
      </c>
      <c r="M30" s="27">
        <v>400000000</v>
      </c>
      <c r="N30" s="7"/>
      <c r="O30" s="7"/>
      <c r="P30" s="7"/>
      <c r="Q30" s="7"/>
      <c r="R30" s="7"/>
      <c r="S30" s="7"/>
      <c r="T30" s="7"/>
      <c r="U30" s="7"/>
      <c r="V30" s="7"/>
    </row>
    <row r="31" spans="1:22" ht="16.7" customHeight="1" x14ac:dyDescent="0.2">
      <c r="A31" s="7" t="s">
        <v>184</v>
      </c>
      <c r="B31" s="7"/>
      <c r="C31" s="28">
        <v>11000000</v>
      </c>
      <c r="D31" s="7"/>
      <c r="E31" s="27">
        <v>0</v>
      </c>
      <c r="F31" s="27">
        <v>0</v>
      </c>
      <c r="G31" s="27">
        <v>117000000</v>
      </c>
      <c r="H31" s="27">
        <v>0</v>
      </c>
      <c r="I31" s="7"/>
      <c r="J31" s="28">
        <v>117000000</v>
      </c>
      <c r="K31" s="7"/>
      <c r="L31" s="27">
        <v>0</v>
      </c>
      <c r="M31" s="27">
        <v>0</v>
      </c>
      <c r="N31" s="7"/>
      <c r="O31" s="7"/>
      <c r="P31" s="7"/>
      <c r="Q31" s="7"/>
      <c r="R31" s="7"/>
      <c r="S31" s="7"/>
      <c r="T31" s="7"/>
      <c r="U31" s="7"/>
      <c r="V31" s="7"/>
    </row>
    <row r="32" spans="1:22" ht="29.1" customHeight="1" x14ac:dyDescent="0.2">
      <c r="A32" s="7" t="s">
        <v>185</v>
      </c>
      <c r="B32" s="7"/>
      <c r="C32" s="28">
        <v>248000000</v>
      </c>
      <c r="D32" s="7"/>
      <c r="E32" s="27">
        <v>0</v>
      </c>
      <c r="F32" s="27">
        <v>0</v>
      </c>
      <c r="G32" s="27">
        <v>0</v>
      </c>
      <c r="H32" s="27">
        <v>0</v>
      </c>
      <c r="I32" s="7"/>
      <c r="J32" s="28">
        <v>0</v>
      </c>
      <c r="K32" s="7"/>
      <c r="L32" s="27">
        <v>0</v>
      </c>
      <c r="M32" s="27">
        <v>0</v>
      </c>
      <c r="N32" s="7"/>
      <c r="O32" s="7"/>
      <c r="P32" s="7"/>
      <c r="Q32" s="7"/>
      <c r="R32" s="7"/>
      <c r="S32" s="7"/>
      <c r="T32" s="7"/>
      <c r="U32" s="7"/>
      <c r="V32" s="7"/>
    </row>
    <row r="33" spans="1:22" ht="16.7" customHeight="1" x14ac:dyDescent="0.2">
      <c r="A33" s="9" t="s">
        <v>186</v>
      </c>
      <c r="B33" s="9"/>
      <c r="C33" s="20">
        <v>-1000000</v>
      </c>
      <c r="D33" s="9"/>
      <c r="E33" s="19">
        <v>0</v>
      </c>
      <c r="F33" s="19">
        <v>0</v>
      </c>
      <c r="G33" s="19">
        <v>-1000000</v>
      </c>
      <c r="H33" s="19">
        <v>1000000</v>
      </c>
      <c r="I33" s="9"/>
      <c r="J33" s="20">
        <v>0</v>
      </c>
      <c r="K33" s="7"/>
      <c r="L33" s="19">
        <v>0</v>
      </c>
      <c r="M33" s="19">
        <v>0</v>
      </c>
      <c r="N33" s="7"/>
      <c r="O33" s="7"/>
      <c r="P33" s="7"/>
      <c r="Q33" s="7"/>
      <c r="R33" s="7"/>
      <c r="S33" s="7"/>
      <c r="T33" s="7"/>
      <c r="U33" s="7"/>
      <c r="V33" s="7"/>
    </row>
    <row r="34" spans="1:22" ht="29.1" customHeight="1" x14ac:dyDescent="0.2">
      <c r="A34" s="89" t="s">
        <v>187</v>
      </c>
      <c r="B34" s="59"/>
      <c r="C34" s="87">
        <f>SUM(C27:C33)</f>
        <v>16000000</v>
      </c>
      <c r="D34" s="59"/>
      <c r="E34" s="88">
        <f>SUM(E27:E33)</f>
        <v>-25000000</v>
      </c>
      <c r="F34" s="88">
        <f>SUM(F27:F33)</f>
        <v>6000000</v>
      </c>
      <c r="G34" s="88">
        <f>SUM(G27:G33)</f>
        <v>141000000</v>
      </c>
      <c r="H34" s="88">
        <f>SUM(H27:H33)</f>
        <v>-48000000</v>
      </c>
      <c r="I34" s="59"/>
      <c r="J34" s="87">
        <f>SUM(J27:J33)</f>
        <v>74000000</v>
      </c>
      <c r="K34" s="15"/>
      <c r="L34" s="88">
        <f>SUM(L27:L33)</f>
        <v>-39000000</v>
      </c>
      <c r="M34" s="88">
        <f>SUM(M27:M33)</f>
        <v>361000000</v>
      </c>
      <c r="N34" s="7"/>
      <c r="O34" s="7"/>
      <c r="P34" s="7"/>
      <c r="Q34" s="7"/>
      <c r="R34" s="7"/>
      <c r="S34" s="7"/>
      <c r="T34" s="7"/>
      <c r="U34" s="7"/>
      <c r="V34" s="7"/>
    </row>
    <row r="35" spans="1:22" ht="16.7" customHeight="1" x14ac:dyDescent="0.2">
      <c r="A35" s="13"/>
      <c r="B35" s="13"/>
      <c r="C35" s="14"/>
      <c r="D35" s="13"/>
      <c r="E35" s="13"/>
      <c r="F35" s="13"/>
      <c r="G35" s="13"/>
      <c r="H35" s="13"/>
      <c r="I35" s="13"/>
      <c r="J35" s="14"/>
      <c r="K35" s="7"/>
      <c r="L35" s="13"/>
      <c r="M35" s="13"/>
      <c r="N35" s="7"/>
      <c r="O35" s="7"/>
      <c r="P35" s="7"/>
      <c r="Q35" s="7"/>
      <c r="R35" s="7"/>
      <c r="S35" s="7"/>
      <c r="T35" s="7"/>
      <c r="U35" s="7"/>
      <c r="V35" s="7"/>
    </row>
    <row r="36" spans="1:22" ht="16.7" customHeight="1" x14ac:dyDescent="0.2">
      <c r="A36" s="145" t="s">
        <v>188</v>
      </c>
      <c r="B36" s="146"/>
      <c r="C36" s="147" t="s">
        <v>69</v>
      </c>
      <c r="D36" s="148"/>
      <c r="E36" s="148" t="str">
        <f>'Investor Metrics File'!$B$3</f>
        <v>Q1 2017</v>
      </c>
      <c r="F36" s="148" t="str">
        <f>'Investor Metrics File'!$B$4</f>
        <v>Q2 2017</v>
      </c>
      <c r="G36" s="148" t="str">
        <f>'Investor Metrics File'!$B$5</f>
        <v>Q3 2017</v>
      </c>
      <c r="H36" s="148" t="str">
        <f>'Investor Metrics File'!$B$6</f>
        <v>Q4 2017</v>
      </c>
      <c r="I36" s="148"/>
      <c r="J36" s="147" t="str">
        <f>'Investor Metrics File'!$B$7</f>
        <v>FY 2017</v>
      </c>
      <c r="K36" s="148"/>
      <c r="L36" s="148" t="str">
        <f>'Investor Metrics File'!$E$3</f>
        <v>Q1 2018</v>
      </c>
      <c r="M36" s="148" t="str">
        <f>'Investor Metrics File'!$E$4</f>
        <v>Q2 2018</v>
      </c>
      <c r="N36" s="7"/>
      <c r="O36" s="7"/>
      <c r="P36" s="7"/>
      <c r="Q36" s="7"/>
      <c r="R36" s="7"/>
      <c r="S36" s="7"/>
      <c r="T36" s="7"/>
      <c r="U36" s="7"/>
      <c r="V36" s="7"/>
    </row>
    <row r="37" spans="1:22" ht="16.7" customHeight="1" x14ac:dyDescent="0.2">
      <c r="A37" s="7" t="s">
        <v>189</v>
      </c>
      <c r="B37" s="7"/>
      <c r="C37" s="28">
        <v>1969000000</v>
      </c>
      <c r="D37" s="7"/>
      <c r="E37" s="27">
        <v>306000000</v>
      </c>
      <c r="F37" s="27">
        <v>0</v>
      </c>
      <c r="G37" s="27">
        <v>0</v>
      </c>
      <c r="H37" s="27">
        <v>0</v>
      </c>
      <c r="I37" s="7"/>
      <c r="J37" s="28">
        <v>306000000</v>
      </c>
      <c r="K37" s="7"/>
      <c r="L37" s="27">
        <v>0</v>
      </c>
      <c r="M37" s="27">
        <v>0</v>
      </c>
      <c r="N37" s="7"/>
      <c r="O37" s="7"/>
      <c r="P37" s="7"/>
      <c r="Q37" s="7"/>
      <c r="R37" s="7"/>
      <c r="S37" s="7"/>
      <c r="T37" s="7"/>
      <c r="U37" s="7"/>
      <c r="V37" s="7"/>
    </row>
    <row r="38" spans="1:22" ht="16.7" customHeight="1" x14ac:dyDescent="0.2">
      <c r="A38" s="7" t="s">
        <v>190</v>
      </c>
      <c r="B38" s="7"/>
      <c r="C38" s="28">
        <v>-67000000</v>
      </c>
      <c r="D38" s="7"/>
      <c r="E38" s="27">
        <v>-1000000</v>
      </c>
      <c r="F38" s="27">
        <v>-8000000</v>
      </c>
      <c r="G38" s="27">
        <v>0</v>
      </c>
      <c r="H38" s="27">
        <v>1000000</v>
      </c>
      <c r="I38" s="7"/>
      <c r="J38" s="28">
        <v>-8000000</v>
      </c>
      <c r="K38" s="7"/>
      <c r="L38" s="27">
        <v>0</v>
      </c>
      <c r="M38" s="27">
        <v>-3000000</v>
      </c>
      <c r="N38" s="7"/>
      <c r="O38" s="7"/>
      <c r="P38" s="7"/>
      <c r="Q38" s="7"/>
      <c r="R38" s="7"/>
      <c r="S38" s="7"/>
      <c r="T38" s="7"/>
      <c r="U38" s="7"/>
      <c r="V38" s="7"/>
    </row>
    <row r="39" spans="1:22" ht="16.7" customHeight="1" x14ac:dyDescent="0.2">
      <c r="A39" s="7" t="s">
        <v>191</v>
      </c>
      <c r="B39" s="7"/>
      <c r="C39" s="28">
        <v>-32000000</v>
      </c>
      <c r="D39" s="7"/>
      <c r="E39" s="27">
        <v>-144000000</v>
      </c>
      <c r="F39" s="27">
        <v>-9000000</v>
      </c>
      <c r="G39" s="27">
        <v>-79000000</v>
      </c>
      <c r="H39" s="27">
        <v>-9000000</v>
      </c>
      <c r="I39" s="7"/>
      <c r="J39" s="28">
        <v>-241000000</v>
      </c>
      <c r="K39" s="7"/>
      <c r="L39" s="27">
        <v>-21000000</v>
      </c>
      <c r="M39" s="27">
        <v>-8000000</v>
      </c>
      <c r="N39" s="7"/>
      <c r="O39" s="7"/>
      <c r="P39" s="7"/>
      <c r="Q39" s="7"/>
      <c r="R39" s="7"/>
      <c r="S39" s="7"/>
      <c r="T39" s="7"/>
      <c r="U39" s="7"/>
      <c r="V39" s="7"/>
    </row>
    <row r="40" spans="1:22" ht="16.7" customHeight="1" x14ac:dyDescent="0.2">
      <c r="A40" s="7" t="s">
        <v>192</v>
      </c>
      <c r="B40" s="7"/>
      <c r="C40" s="28">
        <v>-1720000000</v>
      </c>
      <c r="D40" s="7"/>
      <c r="E40" s="27">
        <v>-161000000</v>
      </c>
      <c r="F40" s="27">
        <v>0</v>
      </c>
      <c r="G40" s="27">
        <v>0</v>
      </c>
      <c r="H40" s="27">
        <v>0</v>
      </c>
      <c r="I40" s="27">
        <v>0</v>
      </c>
      <c r="J40" s="28">
        <v>-161000000</v>
      </c>
      <c r="K40" s="7"/>
      <c r="L40" s="27">
        <v>0</v>
      </c>
      <c r="M40" s="27">
        <v>0</v>
      </c>
      <c r="N40" s="7"/>
      <c r="O40" s="7"/>
      <c r="P40" s="7"/>
      <c r="Q40" s="7"/>
      <c r="R40" s="7"/>
      <c r="S40" s="7"/>
      <c r="T40" s="7"/>
      <c r="U40" s="7"/>
      <c r="V40" s="7"/>
    </row>
    <row r="41" spans="1:22" ht="29.1" customHeight="1" x14ac:dyDescent="0.2">
      <c r="A41" s="7" t="s">
        <v>193</v>
      </c>
      <c r="B41" s="7"/>
      <c r="C41" s="28">
        <v>0</v>
      </c>
      <c r="D41" s="7"/>
      <c r="E41" s="27">
        <v>-2000000</v>
      </c>
      <c r="F41" s="27">
        <v>0</v>
      </c>
      <c r="G41" s="27">
        <v>-3000000</v>
      </c>
      <c r="H41" s="27">
        <v>0</v>
      </c>
      <c r="I41" s="7"/>
      <c r="J41" s="28">
        <v>-5000000</v>
      </c>
      <c r="K41" s="7"/>
      <c r="L41" s="27">
        <v>-4000000</v>
      </c>
      <c r="M41" s="27">
        <v>1000000</v>
      </c>
      <c r="N41" s="7"/>
      <c r="O41" s="7"/>
      <c r="P41" s="7"/>
      <c r="Q41" s="7"/>
      <c r="R41" s="7"/>
      <c r="S41" s="7"/>
      <c r="T41" s="7"/>
      <c r="U41" s="7"/>
      <c r="V41" s="7"/>
    </row>
    <row r="42" spans="1:22" ht="16.7" customHeight="1" x14ac:dyDescent="0.2">
      <c r="A42" s="7" t="s">
        <v>194</v>
      </c>
      <c r="B42" s="7"/>
      <c r="C42" s="28">
        <v>0</v>
      </c>
      <c r="D42" s="7"/>
      <c r="E42" s="27">
        <v>-2000000</v>
      </c>
      <c r="F42" s="27">
        <v>-3000000</v>
      </c>
      <c r="G42" s="27">
        <v>-2000000</v>
      </c>
      <c r="H42" s="27">
        <v>-3000000</v>
      </c>
      <c r="I42" s="7"/>
      <c r="J42" s="28">
        <v>-10000000</v>
      </c>
      <c r="K42" s="7"/>
      <c r="L42" s="27">
        <v>-2000000</v>
      </c>
      <c r="M42" s="27">
        <v>-3000000</v>
      </c>
      <c r="N42" s="7"/>
      <c r="O42" s="7"/>
      <c r="P42" s="7"/>
      <c r="Q42" s="7"/>
      <c r="R42" s="7"/>
      <c r="S42" s="7"/>
      <c r="T42" s="7"/>
      <c r="U42" s="7"/>
      <c r="V42" s="7"/>
    </row>
    <row r="43" spans="1:22" ht="16.7" customHeight="1" x14ac:dyDescent="0.2">
      <c r="A43" s="9" t="s">
        <v>195</v>
      </c>
      <c r="B43" s="9"/>
      <c r="C43" s="20">
        <v>0</v>
      </c>
      <c r="D43" s="9"/>
      <c r="E43" s="19">
        <v>-2000000</v>
      </c>
      <c r="F43" s="19">
        <v>1000000</v>
      </c>
      <c r="G43" s="19">
        <v>-2000000</v>
      </c>
      <c r="H43" s="19">
        <v>-2000000</v>
      </c>
      <c r="I43" s="9"/>
      <c r="J43" s="20">
        <v>-5000000</v>
      </c>
      <c r="K43" s="7"/>
      <c r="L43" s="19">
        <v>0</v>
      </c>
      <c r="M43" s="19">
        <v>0</v>
      </c>
      <c r="N43" s="7"/>
      <c r="O43" s="7"/>
      <c r="P43" s="7"/>
      <c r="Q43" s="7"/>
      <c r="R43" s="7"/>
      <c r="S43" s="7"/>
      <c r="T43" s="7"/>
      <c r="U43" s="7"/>
      <c r="V43" s="7"/>
    </row>
    <row r="44" spans="1:22" ht="29.1" customHeight="1" x14ac:dyDescent="0.2">
      <c r="A44" s="86" t="s">
        <v>196</v>
      </c>
      <c r="B44" s="59"/>
      <c r="C44" s="87">
        <f>SUM(C37:C43)</f>
        <v>150000000</v>
      </c>
      <c r="D44" s="59"/>
      <c r="E44" s="88">
        <f>SUM(E37:E43)</f>
        <v>-6000000</v>
      </c>
      <c r="F44" s="88">
        <f>SUM(F37:F43)</f>
        <v>-19000000</v>
      </c>
      <c r="G44" s="88">
        <f>SUM(G37:G43)</f>
        <v>-86000000</v>
      </c>
      <c r="H44" s="88">
        <f>SUM(H37:H43)</f>
        <v>-13000000</v>
      </c>
      <c r="I44" s="59"/>
      <c r="J44" s="87">
        <f>SUM(J37:J43)</f>
        <v>-124000000</v>
      </c>
      <c r="K44" s="15"/>
      <c r="L44" s="88">
        <f>SUM(L37:L43)</f>
        <v>-27000000</v>
      </c>
      <c r="M44" s="88">
        <f>SUM(M37:M43)</f>
        <v>-13000000</v>
      </c>
      <c r="N44" s="7"/>
      <c r="O44" s="7"/>
      <c r="P44" s="7"/>
      <c r="Q44" s="7"/>
      <c r="R44" s="7"/>
      <c r="S44" s="7"/>
      <c r="T44" s="7"/>
      <c r="U44" s="7"/>
      <c r="V44" s="7"/>
    </row>
    <row r="45" spans="1:22" ht="29.1" customHeight="1" x14ac:dyDescent="0.2">
      <c r="A45" s="60" t="s">
        <v>197</v>
      </c>
      <c r="B45" s="60"/>
      <c r="C45" s="62">
        <v>-6000000</v>
      </c>
      <c r="D45" s="60"/>
      <c r="E45" s="61">
        <v>2000000</v>
      </c>
      <c r="F45" s="61">
        <v>0</v>
      </c>
      <c r="G45" s="61">
        <v>0</v>
      </c>
      <c r="H45" s="61">
        <v>-1000000</v>
      </c>
      <c r="I45" s="60"/>
      <c r="J45" s="62">
        <v>1000000</v>
      </c>
      <c r="K45" s="7"/>
      <c r="L45" s="61">
        <v>0</v>
      </c>
      <c r="M45" s="61">
        <v>-6000000</v>
      </c>
      <c r="N45" s="7"/>
      <c r="O45" s="7"/>
      <c r="P45" s="7"/>
      <c r="Q45" s="7"/>
      <c r="R45" s="7"/>
      <c r="S45" s="7"/>
      <c r="T45" s="7"/>
      <c r="U45" s="7"/>
      <c r="V45" s="7"/>
    </row>
    <row r="46" spans="1:22" ht="16.7" customHeight="1" x14ac:dyDescent="0.2">
      <c r="A46" s="13"/>
      <c r="B46" s="13"/>
      <c r="C46" s="14"/>
      <c r="D46" s="13"/>
      <c r="E46" s="13"/>
      <c r="F46" s="13"/>
      <c r="G46" s="13"/>
      <c r="H46" s="13"/>
      <c r="I46" s="13"/>
      <c r="J46" s="14"/>
      <c r="K46" s="7"/>
      <c r="L46" s="13"/>
      <c r="M46" s="13"/>
      <c r="N46" s="7"/>
      <c r="O46" s="7"/>
      <c r="P46" s="7"/>
      <c r="Q46" s="7"/>
      <c r="R46" s="7"/>
      <c r="S46" s="7"/>
      <c r="T46" s="7"/>
      <c r="U46" s="7"/>
      <c r="V46" s="7"/>
    </row>
    <row r="47" spans="1:22" ht="29.1" customHeight="1" x14ac:dyDescent="0.2">
      <c r="A47" s="7" t="s">
        <v>198</v>
      </c>
      <c r="B47" s="7"/>
      <c r="C47" s="28">
        <f>SUM(C24,C34,C44,C45)</f>
        <v>255000000</v>
      </c>
      <c r="D47" s="7"/>
      <c r="E47" s="27">
        <f>SUM(E24,E34,E44,E45)</f>
        <v>-136000000</v>
      </c>
      <c r="F47" s="27">
        <f>SUM(F24,F34,F44,F45)</f>
        <v>54000000</v>
      </c>
      <c r="G47" s="27">
        <f>SUM(G24,G34,G44,G45)</f>
        <v>159000000</v>
      </c>
      <c r="H47" s="27">
        <f>SUM(H24,H34,H44,H45)</f>
        <v>174000000</v>
      </c>
      <c r="I47" s="7"/>
      <c r="J47" s="28">
        <f>SUM(J24,J34,J44,J45)</f>
        <v>251000000</v>
      </c>
      <c r="K47" s="7"/>
      <c r="L47" s="27">
        <f>SUM(L24,L34,L44,L45)</f>
        <v>-104000000</v>
      </c>
      <c r="M47" s="27">
        <f>SUM(M24,M34,M44,M45)</f>
        <v>440000000</v>
      </c>
      <c r="N47" s="7"/>
      <c r="O47" s="7"/>
      <c r="P47" s="7"/>
      <c r="Q47" s="7"/>
      <c r="R47" s="7"/>
      <c r="S47" s="7"/>
      <c r="T47" s="7"/>
      <c r="U47" s="7"/>
      <c r="V47" s="7"/>
    </row>
    <row r="48" spans="1:22" ht="29.1" customHeight="1" x14ac:dyDescent="0.2">
      <c r="A48" s="9" t="s">
        <v>199</v>
      </c>
      <c r="B48" s="9"/>
      <c r="C48" s="20">
        <v>161000000</v>
      </c>
      <c r="D48" s="9"/>
      <c r="E48" s="19">
        <v>416000000</v>
      </c>
      <c r="F48" s="19">
        <v>280000000</v>
      </c>
      <c r="G48" s="19">
        <v>334000000</v>
      </c>
      <c r="H48" s="19">
        <v>493000000</v>
      </c>
      <c r="I48" s="9"/>
      <c r="J48" s="20">
        <v>416000000</v>
      </c>
      <c r="K48" s="7"/>
      <c r="L48" s="19">
        <v>667000000</v>
      </c>
      <c r="M48" s="19">
        <v>563000000</v>
      </c>
      <c r="N48" s="7"/>
      <c r="O48" s="7"/>
      <c r="P48" s="7"/>
      <c r="Q48" s="7"/>
      <c r="R48" s="7"/>
      <c r="S48" s="7"/>
      <c r="T48" s="7"/>
      <c r="U48" s="7"/>
      <c r="V48" s="7"/>
    </row>
    <row r="49" spans="1:22" ht="29.1" customHeight="1" thickBot="1" x14ac:dyDescent="0.25">
      <c r="A49" s="21" t="s">
        <v>200</v>
      </c>
      <c r="B49" s="21"/>
      <c r="C49" s="31">
        <f>SUM(C47:C48)</f>
        <v>416000000</v>
      </c>
      <c r="D49" s="21"/>
      <c r="E49" s="30">
        <f>SUM(E47:E48)</f>
        <v>280000000</v>
      </c>
      <c r="F49" s="30">
        <f>SUM(F47:F48)</f>
        <v>334000000</v>
      </c>
      <c r="G49" s="30">
        <f>SUM(G47:G48)</f>
        <v>493000000</v>
      </c>
      <c r="H49" s="30">
        <f>SUM(H47:H48)</f>
        <v>667000000</v>
      </c>
      <c r="I49" s="21"/>
      <c r="J49" s="31">
        <f>SUM(J47:J48)</f>
        <v>667000000</v>
      </c>
      <c r="K49" s="15"/>
      <c r="L49" s="30">
        <f>SUM(L47:L48)</f>
        <v>563000000</v>
      </c>
      <c r="M49" s="30">
        <f>SUM(M47:M48)</f>
        <v>1003000000</v>
      </c>
      <c r="N49" s="7"/>
      <c r="O49" s="7"/>
      <c r="P49" s="7"/>
      <c r="Q49" s="7"/>
      <c r="R49" s="7"/>
      <c r="S49" s="7"/>
      <c r="T49" s="7"/>
      <c r="U49" s="7"/>
      <c r="V49" s="7"/>
    </row>
    <row r="50" spans="1:22" ht="16.7" customHeight="1" thickTop="1" x14ac:dyDescent="0.2">
      <c r="A50" s="24"/>
      <c r="B50" s="24"/>
      <c r="C50" s="25"/>
      <c r="D50" s="24"/>
      <c r="E50" s="24"/>
      <c r="F50" s="24"/>
      <c r="G50" s="24"/>
      <c r="H50" s="24"/>
      <c r="I50" s="24"/>
      <c r="J50" s="25"/>
      <c r="K50" s="7"/>
      <c r="L50" s="24"/>
      <c r="M50" s="24"/>
      <c r="N50" s="7"/>
      <c r="O50" s="7"/>
      <c r="P50" s="7"/>
      <c r="Q50" s="7"/>
      <c r="R50" s="7"/>
      <c r="S50" s="7"/>
      <c r="T50" s="7"/>
      <c r="U50" s="7"/>
      <c r="V50" s="7"/>
    </row>
    <row r="51" spans="1:22" ht="16.7" customHeight="1" x14ac:dyDescent="0.2">
      <c r="A51" s="15" t="s">
        <v>72</v>
      </c>
      <c r="B51" s="15"/>
      <c r="C51" s="68">
        <f>C24</f>
        <v>95000000</v>
      </c>
      <c r="D51" s="15"/>
      <c r="E51" s="67">
        <f>E24</f>
        <v>-107000000</v>
      </c>
      <c r="F51" s="67">
        <f>F24</f>
        <v>67000000</v>
      </c>
      <c r="G51" s="67">
        <f>G24</f>
        <v>104000000</v>
      </c>
      <c r="H51" s="67">
        <f>H24</f>
        <v>236000000</v>
      </c>
      <c r="I51" s="15"/>
      <c r="J51" s="68">
        <f>J24</f>
        <v>300000000</v>
      </c>
      <c r="K51" s="15"/>
      <c r="L51" s="67">
        <f>L24</f>
        <v>-38000000</v>
      </c>
      <c r="M51" s="67">
        <f>M24</f>
        <v>98000000</v>
      </c>
      <c r="N51" s="7"/>
      <c r="O51" s="7"/>
      <c r="P51" s="7"/>
      <c r="Q51" s="7"/>
      <c r="R51" s="7"/>
      <c r="S51" s="7"/>
      <c r="T51" s="7"/>
      <c r="U51" s="7"/>
      <c r="V51" s="7"/>
    </row>
    <row r="52" spans="1:22" ht="16.7" customHeight="1" x14ac:dyDescent="0.2">
      <c r="A52" s="7" t="s">
        <v>180</v>
      </c>
      <c r="B52" s="7"/>
      <c r="C52" s="28">
        <f>C27</f>
        <v>-149000000</v>
      </c>
      <c r="D52" s="7"/>
      <c r="E52" s="27">
        <f t="shared" ref="E52:H54" si="0">E27</f>
        <v>-17000000</v>
      </c>
      <c r="F52" s="27">
        <f t="shared" si="0"/>
        <v>-20000000</v>
      </c>
      <c r="G52" s="27">
        <f t="shared" si="0"/>
        <v>-20000000</v>
      </c>
      <c r="H52" s="27">
        <f t="shared" si="0"/>
        <v>-39000000</v>
      </c>
      <c r="I52" s="7"/>
      <c r="J52" s="28">
        <f>J27</f>
        <v>-96000000</v>
      </c>
      <c r="K52" s="7"/>
      <c r="L52" s="27">
        <f t="shared" ref="L52:M54" si="1">L27</f>
        <v>-33000000</v>
      </c>
      <c r="M52" s="27">
        <f t="shared" si="1"/>
        <v>-43000000</v>
      </c>
      <c r="N52" s="7"/>
      <c r="O52" s="7"/>
      <c r="P52" s="7"/>
      <c r="Q52" s="7"/>
      <c r="R52" s="7"/>
      <c r="S52" s="7"/>
      <c r="T52" s="7"/>
      <c r="U52" s="7"/>
      <c r="V52" s="7"/>
    </row>
    <row r="53" spans="1:22" ht="16.7" customHeight="1" x14ac:dyDescent="0.2">
      <c r="A53" s="7" t="s">
        <v>201</v>
      </c>
      <c r="B53" s="7"/>
      <c r="C53" s="28">
        <f>C28</f>
        <v>0</v>
      </c>
      <c r="D53" s="7"/>
      <c r="E53" s="27">
        <f t="shared" si="0"/>
        <v>0</v>
      </c>
      <c r="F53" s="27">
        <f t="shared" si="0"/>
        <v>33000000</v>
      </c>
      <c r="G53" s="27">
        <f t="shared" si="0"/>
        <v>0</v>
      </c>
      <c r="H53" s="27">
        <f t="shared" si="0"/>
        <v>0</v>
      </c>
      <c r="I53" s="7"/>
      <c r="J53" s="28">
        <f>J28</f>
        <v>33000000</v>
      </c>
      <c r="K53" s="7"/>
      <c r="L53" s="27">
        <f t="shared" si="1"/>
        <v>0</v>
      </c>
      <c r="M53" s="27">
        <f t="shared" si="1"/>
        <v>12000000</v>
      </c>
      <c r="N53" s="7"/>
      <c r="O53" s="7"/>
      <c r="P53" s="7"/>
      <c r="Q53" s="7"/>
      <c r="R53" s="7"/>
      <c r="S53" s="7"/>
      <c r="T53" s="7"/>
      <c r="U53" s="7"/>
      <c r="V53" s="7"/>
    </row>
    <row r="54" spans="1:22" ht="16.7" customHeight="1" x14ac:dyDescent="0.2">
      <c r="A54" s="7" t="s">
        <v>182</v>
      </c>
      <c r="B54" s="7"/>
      <c r="C54" s="28">
        <f>C29</f>
        <v>-39000000</v>
      </c>
      <c r="D54" s="7"/>
      <c r="E54" s="27">
        <f t="shared" si="0"/>
        <v>-8000000</v>
      </c>
      <c r="F54" s="27">
        <f t="shared" si="0"/>
        <v>-7000000</v>
      </c>
      <c r="G54" s="27">
        <f t="shared" si="0"/>
        <v>-11000000</v>
      </c>
      <c r="H54" s="27">
        <f t="shared" si="0"/>
        <v>-10000000</v>
      </c>
      <c r="I54" s="7"/>
      <c r="J54" s="28">
        <f>J29</f>
        <v>-36000000</v>
      </c>
      <c r="K54" s="7"/>
      <c r="L54" s="27">
        <f t="shared" si="1"/>
        <v>-6000000</v>
      </c>
      <c r="M54" s="27">
        <f t="shared" si="1"/>
        <v>-8000000</v>
      </c>
      <c r="N54" s="7"/>
      <c r="O54" s="7"/>
      <c r="P54" s="7"/>
      <c r="Q54" s="7"/>
      <c r="R54" s="7"/>
      <c r="S54" s="7"/>
      <c r="T54" s="7"/>
      <c r="U54" s="7"/>
      <c r="V54" s="7"/>
    </row>
    <row r="55" spans="1:22" ht="16.7" customHeight="1" x14ac:dyDescent="0.2">
      <c r="A55" s="7" t="s">
        <v>202</v>
      </c>
      <c r="C55" s="28">
        <v>0</v>
      </c>
      <c r="E55" s="27">
        <v>0</v>
      </c>
      <c r="F55" s="27">
        <v>0</v>
      </c>
      <c r="G55" s="27">
        <v>0</v>
      </c>
      <c r="H55" s="27">
        <v>0</v>
      </c>
      <c r="I55" s="7"/>
      <c r="J55" s="28">
        <v>0</v>
      </c>
      <c r="L55" s="27">
        <v>0</v>
      </c>
      <c r="M55" s="27">
        <v>10000000</v>
      </c>
    </row>
    <row r="56" spans="1:22" ht="16.7" customHeight="1" x14ac:dyDescent="0.2">
      <c r="A56" s="9" t="s">
        <v>203</v>
      </c>
      <c r="B56" s="9"/>
      <c r="C56" s="20">
        <v>-1000000</v>
      </c>
      <c r="D56" s="9"/>
      <c r="E56" s="19">
        <v>-12000000</v>
      </c>
      <c r="F56" s="19">
        <v>-4000000</v>
      </c>
      <c r="G56" s="19">
        <v>0</v>
      </c>
      <c r="H56" s="19">
        <v>0</v>
      </c>
      <c r="I56" s="9"/>
      <c r="J56" s="20">
        <v>-16000000</v>
      </c>
      <c r="K56" s="9"/>
      <c r="L56" s="19">
        <v>0</v>
      </c>
      <c r="M56" s="19">
        <v>-14000000</v>
      </c>
      <c r="N56" s="7"/>
      <c r="O56" s="7"/>
      <c r="P56" s="7"/>
      <c r="Q56" s="7"/>
      <c r="R56" s="7"/>
      <c r="S56" s="7"/>
      <c r="T56" s="7"/>
      <c r="U56" s="7"/>
      <c r="V56" s="7"/>
    </row>
    <row r="57" spans="1:22" ht="16.7" customHeight="1" thickBot="1" x14ac:dyDescent="0.25">
      <c r="A57" s="21" t="s">
        <v>204</v>
      </c>
      <c r="B57" s="21"/>
      <c r="C57" s="31">
        <f>SUM(C51:C56)</f>
        <v>-94000000</v>
      </c>
      <c r="D57" s="21"/>
      <c r="E57" s="30">
        <f>SUM(E51:E56)</f>
        <v>-144000000</v>
      </c>
      <c r="F57" s="30">
        <f>SUM(F51:F56)</f>
        <v>69000000</v>
      </c>
      <c r="G57" s="30">
        <f>SUM(G51:G56)</f>
        <v>73000000</v>
      </c>
      <c r="H57" s="30">
        <f>SUM(H51:H56)</f>
        <v>187000000</v>
      </c>
      <c r="I57" s="21"/>
      <c r="J57" s="31">
        <f>SUM(J51:J56)</f>
        <v>185000000</v>
      </c>
      <c r="K57" s="21"/>
      <c r="L57" s="30">
        <f>SUM(L51:L56)</f>
        <v>-77000000</v>
      </c>
      <c r="M57" s="30">
        <f>SUM(M51:M56)</f>
        <v>55000000</v>
      </c>
      <c r="N57" s="7"/>
      <c r="O57" s="7"/>
      <c r="P57" s="7"/>
      <c r="Q57" s="7"/>
      <c r="R57" s="7"/>
      <c r="S57" s="7"/>
      <c r="T57" s="7"/>
      <c r="U57" s="7"/>
      <c r="V57" s="7"/>
    </row>
    <row r="58" spans="1:22" ht="16.7" customHeight="1" thickTop="1" x14ac:dyDescent="0.2">
      <c r="A58" s="24" t="s">
        <v>205</v>
      </c>
      <c r="B58" s="24"/>
      <c r="C58" s="90">
        <v>0</v>
      </c>
      <c r="D58" s="24"/>
      <c r="E58" s="80">
        <v>1000000</v>
      </c>
      <c r="F58" s="80">
        <v>3000000</v>
      </c>
      <c r="G58" s="80">
        <v>7000000</v>
      </c>
      <c r="H58" s="80">
        <v>17000000</v>
      </c>
      <c r="I58" s="24"/>
      <c r="J58" s="90">
        <v>28000000</v>
      </c>
      <c r="K58" s="24"/>
      <c r="L58" s="80">
        <v>7000000</v>
      </c>
      <c r="M58" s="80">
        <v>2000000</v>
      </c>
      <c r="N58" s="7"/>
      <c r="O58" s="7"/>
      <c r="P58" s="7"/>
      <c r="Q58" s="7"/>
      <c r="R58" s="7"/>
      <c r="S58" s="7"/>
      <c r="T58" s="7"/>
      <c r="U58" s="7"/>
      <c r="V58" s="7"/>
    </row>
    <row r="59" spans="1:22" ht="16.7" customHeight="1" x14ac:dyDescent="0.2">
      <c r="A59" s="9" t="s">
        <v>206</v>
      </c>
      <c r="B59" s="9"/>
      <c r="C59" s="20">
        <v>0</v>
      </c>
      <c r="D59" s="9"/>
      <c r="E59" s="19">
        <v>0</v>
      </c>
      <c r="F59" s="19">
        <v>0</v>
      </c>
      <c r="G59" s="19">
        <v>0</v>
      </c>
      <c r="H59" s="19">
        <v>0</v>
      </c>
      <c r="I59" s="9"/>
      <c r="J59" s="20">
        <v>0</v>
      </c>
      <c r="K59" s="9"/>
      <c r="L59" s="19">
        <v>1000000</v>
      </c>
      <c r="M59" s="19">
        <v>3000000</v>
      </c>
      <c r="N59" s="7"/>
      <c r="O59" s="7"/>
      <c r="P59" s="7"/>
      <c r="Q59" s="7"/>
      <c r="R59" s="7"/>
      <c r="S59" s="7"/>
      <c r="T59" s="7"/>
      <c r="U59" s="7"/>
      <c r="V59" s="7"/>
    </row>
    <row r="60" spans="1:22" ht="16.7" customHeight="1" thickBot="1" x14ac:dyDescent="0.25">
      <c r="A60" s="21" t="s">
        <v>207</v>
      </c>
      <c r="B60" s="21"/>
      <c r="C60" s="31">
        <f>SUM(C57:C59)</f>
        <v>-94000000</v>
      </c>
      <c r="D60" s="21"/>
      <c r="E60" s="30">
        <f>SUM(E57:E59)</f>
        <v>-143000000</v>
      </c>
      <c r="F60" s="30">
        <f>SUM(F57:F59)</f>
        <v>72000000</v>
      </c>
      <c r="G60" s="30">
        <f>SUM(G57:G59)</f>
        <v>80000000</v>
      </c>
      <c r="H60" s="30">
        <f>SUM(H57:H59)</f>
        <v>204000000</v>
      </c>
      <c r="I60" s="21"/>
      <c r="J60" s="31">
        <f>SUM(J57:J59)</f>
        <v>213000000</v>
      </c>
      <c r="K60" s="21"/>
      <c r="L60" s="30">
        <f>SUM(L57:L59)</f>
        <v>-69000000</v>
      </c>
      <c r="M60" s="30">
        <f>SUM(M57:M59)</f>
        <v>60000000</v>
      </c>
      <c r="N60" s="7"/>
      <c r="O60" s="7"/>
      <c r="P60" s="7"/>
      <c r="Q60" s="7"/>
      <c r="R60" s="7"/>
      <c r="S60" s="7"/>
      <c r="T60" s="7"/>
      <c r="U60" s="7"/>
      <c r="V60" s="7"/>
    </row>
    <row r="61" spans="1:22" ht="13.5" thickTop="1" x14ac:dyDescent="0.2">
      <c r="A61" s="91"/>
      <c r="B61" s="91"/>
      <c r="C61" s="91"/>
      <c r="D61" s="91"/>
      <c r="E61" s="91"/>
      <c r="F61" s="91"/>
      <c r="G61" s="91"/>
      <c r="H61" s="91"/>
      <c r="I61" s="91"/>
      <c r="J61" s="91"/>
      <c r="K61" s="91"/>
      <c r="L61" s="91"/>
      <c r="M61" s="91"/>
    </row>
  </sheetData>
  <hyperlinks>
    <hyperlink ref="N2" location="Index!A1" display="Back" xr:uid="{A0A97620-3E96-49AC-94A4-505C3AA2585C}"/>
  </hyperlinks>
  <pageMargins left="0.75" right="0.75" top="1" bottom="1" header="0.5" footer="0.5"/>
  <pageSetup scale="70" fitToHeight="0" orientation="landscape" r:id="rId1"/>
  <rowBreaks count="1" manualBreakCount="1">
    <brk id="35"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7936D-3E7F-4101-8BCE-7B632FABA988}">
  <sheetPr>
    <tabColor theme="9" tint="-0.249977111117893"/>
    <pageSetUpPr fitToPage="1"/>
  </sheetPr>
  <dimension ref="A1:Z49"/>
  <sheetViews>
    <sheetView showGridLines="0" zoomScale="75" zoomScaleNormal="75" workbookViewId="0"/>
  </sheetViews>
  <sheetFormatPr defaultColWidth="0" defaultRowHeight="12.75" zeroHeight="1" x14ac:dyDescent="0.2"/>
  <cols>
    <col min="1" max="1" width="7" style="1" customWidth="1"/>
    <col min="2" max="2" width="39.85546875" style="1" customWidth="1"/>
    <col min="3" max="3" width="12.85546875" style="1" customWidth="1"/>
    <col min="4" max="4" width="0.85546875" style="1" customWidth="1"/>
    <col min="5" max="8" width="12.85546875" style="1" customWidth="1"/>
    <col min="9" max="9" width="0.85546875" style="1" customWidth="1"/>
    <col min="10" max="10" width="12.85546875" style="1" customWidth="1"/>
    <col min="11" max="11" width="0.85546875" style="1" customWidth="1"/>
    <col min="12" max="13" width="12.85546875" style="1" customWidth="1"/>
    <col min="14" max="14" width="13.7109375" style="1" customWidth="1"/>
    <col min="15" max="26" width="0" style="1" hidden="1" customWidth="1"/>
    <col min="27" max="16384" width="13.7109375" style="1" hidden="1"/>
  </cols>
  <sheetData>
    <row r="1" spans="1:26" x14ac:dyDescent="0.2">
      <c r="A1" s="7"/>
      <c r="B1" s="7"/>
      <c r="C1" s="7"/>
      <c r="D1" s="7"/>
      <c r="E1" s="7"/>
      <c r="F1" s="7"/>
      <c r="G1" s="7"/>
      <c r="H1" s="7"/>
      <c r="I1" s="7"/>
      <c r="J1" s="7"/>
      <c r="K1" s="7"/>
      <c r="L1" s="7"/>
      <c r="M1" s="7"/>
      <c r="N1" s="7"/>
      <c r="O1" s="7"/>
      <c r="P1" s="7"/>
      <c r="Q1" s="7"/>
      <c r="R1" s="7"/>
      <c r="S1" s="7"/>
      <c r="T1" s="7"/>
      <c r="U1" s="7"/>
      <c r="V1" s="7"/>
      <c r="W1" s="7"/>
      <c r="X1" s="7"/>
      <c r="Y1" s="7"/>
      <c r="Z1" s="7"/>
    </row>
    <row r="2" spans="1:26" x14ac:dyDescent="0.2">
      <c r="A2" s="7"/>
      <c r="B2" s="7"/>
      <c r="C2" s="7"/>
      <c r="D2" s="7"/>
      <c r="E2" s="7"/>
      <c r="F2" s="7"/>
      <c r="G2" s="7"/>
      <c r="H2" s="7"/>
      <c r="I2" s="7"/>
      <c r="J2" s="7"/>
      <c r="K2" s="7"/>
      <c r="M2" s="7"/>
      <c r="N2" s="144" t="s">
        <v>17</v>
      </c>
      <c r="O2" s="7"/>
      <c r="P2" s="7"/>
      <c r="Q2" s="7"/>
      <c r="R2" s="7"/>
      <c r="S2" s="7"/>
      <c r="T2" s="7"/>
      <c r="U2" s="7"/>
      <c r="V2" s="7"/>
      <c r="W2" s="7"/>
      <c r="X2" s="7"/>
      <c r="Y2" s="7"/>
      <c r="Z2" s="7"/>
    </row>
    <row r="3" spans="1:26" x14ac:dyDescent="0.2">
      <c r="A3" s="7"/>
      <c r="B3" s="7"/>
      <c r="C3" s="7"/>
      <c r="D3" s="7"/>
      <c r="E3" s="7"/>
      <c r="F3" s="7"/>
      <c r="G3" s="7"/>
      <c r="H3" s="7"/>
      <c r="I3" s="7"/>
      <c r="J3" s="7"/>
      <c r="K3" s="7"/>
      <c r="L3" s="7"/>
      <c r="M3" s="7"/>
      <c r="N3" s="7"/>
      <c r="O3" s="7"/>
      <c r="P3" s="7"/>
      <c r="Q3" s="7"/>
      <c r="R3" s="7"/>
      <c r="S3" s="7"/>
      <c r="T3" s="7"/>
      <c r="U3" s="7"/>
      <c r="V3" s="7"/>
      <c r="W3" s="7"/>
      <c r="X3" s="7"/>
      <c r="Y3" s="7"/>
      <c r="Z3" s="7"/>
    </row>
    <row r="4" spans="1:26" x14ac:dyDescent="0.2">
      <c r="A4" s="7"/>
      <c r="B4" s="7"/>
      <c r="C4" s="7"/>
      <c r="D4" s="7"/>
      <c r="E4" s="7"/>
      <c r="F4" s="7"/>
      <c r="G4" s="7"/>
      <c r="H4" s="7"/>
      <c r="I4" s="7"/>
      <c r="J4" s="7"/>
      <c r="K4" s="7"/>
      <c r="L4" s="7"/>
      <c r="M4" s="7"/>
      <c r="N4" s="7"/>
      <c r="O4" s="7"/>
      <c r="P4" s="7"/>
      <c r="Q4" s="7"/>
      <c r="R4" s="7"/>
      <c r="S4" s="7"/>
      <c r="T4" s="7"/>
      <c r="U4" s="7"/>
      <c r="V4" s="7"/>
      <c r="W4" s="7"/>
      <c r="X4" s="7"/>
      <c r="Y4" s="7"/>
      <c r="Z4" s="7"/>
    </row>
    <row r="5" spans="1:26" x14ac:dyDescent="0.2">
      <c r="A5" s="167" t="s">
        <v>73</v>
      </c>
      <c r="B5" s="167"/>
      <c r="C5" s="7"/>
      <c r="D5" s="7"/>
      <c r="E5" s="7"/>
      <c r="F5" s="7"/>
      <c r="G5" s="7"/>
      <c r="H5" s="7"/>
      <c r="I5" s="7"/>
      <c r="J5" s="7"/>
      <c r="K5" s="7"/>
      <c r="L5" s="7"/>
      <c r="M5" s="7"/>
      <c r="N5" s="7"/>
      <c r="O5" s="7"/>
      <c r="P5" s="7"/>
      <c r="Q5" s="7"/>
      <c r="R5" s="7"/>
      <c r="S5" s="7"/>
      <c r="T5" s="7"/>
      <c r="U5" s="7"/>
      <c r="V5" s="7"/>
      <c r="W5" s="7"/>
      <c r="X5" s="7"/>
      <c r="Y5" s="7"/>
      <c r="Z5" s="7"/>
    </row>
    <row r="6" spans="1:26" x14ac:dyDescent="0.2">
      <c r="A6" s="172" t="s">
        <v>26</v>
      </c>
      <c r="B6" s="172"/>
      <c r="C6" s="12" t="s">
        <v>69</v>
      </c>
      <c r="D6" s="10"/>
      <c r="E6" s="10" t="str">
        <f>'Investor Metrics File'!$B$3</f>
        <v>Q1 2017</v>
      </c>
      <c r="F6" s="10" t="str">
        <f>'Investor Metrics File'!$B$4</f>
        <v>Q2 2017</v>
      </c>
      <c r="G6" s="10" t="str">
        <f>'Investor Metrics File'!$B$5</f>
        <v>Q3 2017</v>
      </c>
      <c r="H6" s="10" t="str">
        <f>'Investor Metrics File'!$B$6</f>
        <v>Q4 2017</v>
      </c>
      <c r="I6" s="11"/>
      <c r="J6" s="12" t="str">
        <f>'Investor Metrics File'!$B$7</f>
        <v>FY 2017</v>
      </c>
      <c r="K6" s="11"/>
      <c r="L6" s="10" t="str">
        <f>'Investor Metrics File'!$E$3</f>
        <v>Q1 2018</v>
      </c>
      <c r="M6" s="10" t="str">
        <f>'Investor Metrics File'!$E$4</f>
        <v>Q2 2018</v>
      </c>
      <c r="N6" s="7"/>
      <c r="O6" s="7"/>
      <c r="P6" s="7"/>
      <c r="Q6" s="7"/>
      <c r="R6" s="7"/>
      <c r="S6" s="7"/>
      <c r="T6" s="7"/>
      <c r="U6" s="7"/>
      <c r="V6" s="7"/>
      <c r="W6" s="7"/>
      <c r="X6" s="7"/>
      <c r="Y6" s="7"/>
      <c r="Z6" s="7"/>
    </row>
    <row r="7" spans="1:26" x14ac:dyDescent="0.2">
      <c r="A7" s="13"/>
      <c r="B7" s="13"/>
      <c r="C7" s="14"/>
      <c r="D7" s="13"/>
      <c r="E7" s="13"/>
      <c r="F7" s="13"/>
      <c r="G7" s="13"/>
      <c r="H7" s="13"/>
      <c r="I7" s="7"/>
      <c r="J7" s="14"/>
      <c r="K7" s="7"/>
      <c r="L7" s="13"/>
      <c r="M7" s="13"/>
      <c r="N7" s="7"/>
      <c r="O7" s="7"/>
      <c r="P7" s="7"/>
      <c r="Q7" s="7"/>
      <c r="R7" s="7"/>
      <c r="S7" s="7"/>
      <c r="T7" s="7"/>
      <c r="U7" s="7"/>
      <c r="V7" s="7"/>
      <c r="W7" s="7"/>
      <c r="X7" s="7"/>
      <c r="Y7" s="7"/>
      <c r="Z7" s="7"/>
    </row>
    <row r="8" spans="1:26" x14ac:dyDescent="0.2">
      <c r="A8" s="167" t="s">
        <v>74</v>
      </c>
      <c r="B8" s="167"/>
      <c r="C8" s="26"/>
      <c r="D8" s="7"/>
      <c r="E8" s="7"/>
      <c r="F8" s="7"/>
      <c r="G8" s="7"/>
      <c r="H8" s="7"/>
      <c r="I8" s="7"/>
      <c r="J8" s="26"/>
      <c r="K8" s="7"/>
      <c r="L8" s="7"/>
      <c r="M8" s="7"/>
      <c r="N8" s="7"/>
      <c r="O8" s="7"/>
      <c r="P8" s="7"/>
      <c r="Q8" s="7"/>
      <c r="R8" s="7"/>
      <c r="S8" s="7"/>
      <c r="T8" s="7"/>
      <c r="U8" s="7"/>
      <c r="V8" s="7"/>
      <c r="W8" s="7"/>
      <c r="X8" s="7"/>
      <c r="Y8" s="7"/>
      <c r="Z8" s="7"/>
    </row>
    <row r="9" spans="1:26" x14ac:dyDescent="0.2">
      <c r="A9" s="7"/>
      <c r="B9" s="7" t="s">
        <v>75</v>
      </c>
      <c r="C9" s="17">
        <v>4879000000</v>
      </c>
      <c r="D9" s="7"/>
      <c r="E9" s="16">
        <v>537000000</v>
      </c>
      <c r="F9" s="16">
        <v>794000000</v>
      </c>
      <c r="G9" s="16">
        <v>446000000</v>
      </c>
      <c r="H9" s="16">
        <v>1324000000</v>
      </c>
      <c r="I9" s="7"/>
      <c r="J9" s="17">
        <v>3101000000</v>
      </c>
      <c r="K9" s="7"/>
      <c r="L9" s="16">
        <v>940000000</v>
      </c>
      <c r="M9" s="16">
        <v>1359740592.22</v>
      </c>
      <c r="N9" s="7"/>
      <c r="O9" s="7"/>
      <c r="P9" s="7"/>
      <c r="Q9" s="7"/>
      <c r="R9" s="7"/>
      <c r="S9" s="7"/>
      <c r="T9" s="7"/>
      <c r="U9" s="7"/>
      <c r="V9" s="7"/>
      <c r="W9" s="7"/>
      <c r="X9" s="7"/>
      <c r="Y9" s="7"/>
      <c r="Z9" s="7"/>
    </row>
    <row r="10" spans="1:26" x14ac:dyDescent="0.2">
      <c r="A10" s="9"/>
      <c r="B10" s="9" t="s">
        <v>76</v>
      </c>
      <c r="C10" s="20">
        <v>1973000000</v>
      </c>
      <c r="D10" s="9"/>
      <c r="E10" s="19">
        <v>393000000</v>
      </c>
      <c r="F10" s="19">
        <v>449000000</v>
      </c>
      <c r="G10" s="19">
        <v>602000000</v>
      </c>
      <c r="H10" s="19">
        <v>406000000</v>
      </c>
      <c r="I10" s="9"/>
      <c r="J10" s="20">
        <v>1851000000</v>
      </c>
      <c r="K10" s="7"/>
      <c r="L10" s="19">
        <v>488000000</v>
      </c>
      <c r="M10" s="19">
        <v>587379948.9000001</v>
      </c>
      <c r="N10" s="7"/>
      <c r="O10" s="7"/>
      <c r="P10" s="7"/>
      <c r="Q10" s="7"/>
      <c r="R10" s="7"/>
      <c r="S10" s="7"/>
      <c r="T10" s="7"/>
      <c r="U10" s="7"/>
      <c r="V10" s="7"/>
      <c r="W10" s="7"/>
      <c r="X10" s="7"/>
      <c r="Y10" s="7"/>
      <c r="Z10" s="7"/>
    </row>
    <row r="11" spans="1:26" ht="13.5" thickBot="1" x14ac:dyDescent="0.25">
      <c r="A11" s="21"/>
      <c r="B11" s="21" t="s">
        <v>77</v>
      </c>
      <c r="C11" s="31">
        <f>SUM(C9:C10)</f>
        <v>6852000000</v>
      </c>
      <c r="D11" s="21"/>
      <c r="E11" s="30">
        <f>SUM(E9:E10)</f>
        <v>930000000</v>
      </c>
      <c r="F11" s="30">
        <f>SUM(F9:F10)</f>
        <v>1243000000</v>
      </c>
      <c r="G11" s="30">
        <f>SUM(G9:G10)</f>
        <v>1048000000</v>
      </c>
      <c r="H11" s="30">
        <f>SUM(H9:H10)</f>
        <v>1730000000</v>
      </c>
      <c r="I11" s="21"/>
      <c r="J11" s="31">
        <f>SUM(J9:J10)</f>
        <v>4952000000</v>
      </c>
      <c r="K11" s="7"/>
      <c r="L11" s="30">
        <f>SUM(L9:L10)</f>
        <v>1428000000</v>
      </c>
      <c r="M11" s="30">
        <v>1947120541.1200001</v>
      </c>
      <c r="N11" s="7"/>
      <c r="O11" s="7"/>
      <c r="P11" s="7"/>
      <c r="Q11" s="7"/>
      <c r="R11" s="7"/>
      <c r="S11" s="7"/>
      <c r="T11" s="7"/>
      <c r="U11" s="7"/>
      <c r="V11" s="7"/>
      <c r="W11" s="7"/>
      <c r="X11" s="7"/>
      <c r="Y11" s="7"/>
      <c r="Z11" s="7"/>
    </row>
    <row r="12" spans="1:26" ht="13.5" thickTop="1" x14ac:dyDescent="0.2">
      <c r="A12" s="24"/>
      <c r="B12" s="24"/>
      <c r="C12" s="25"/>
      <c r="D12" s="24"/>
      <c r="E12" s="24"/>
      <c r="F12" s="24"/>
      <c r="G12" s="24"/>
      <c r="H12" s="24"/>
      <c r="I12" s="24"/>
      <c r="J12" s="25"/>
      <c r="K12" s="7"/>
      <c r="L12" s="24"/>
      <c r="M12" s="24"/>
      <c r="N12" s="7"/>
      <c r="O12" s="7"/>
      <c r="P12" s="7"/>
      <c r="Q12" s="7"/>
      <c r="R12" s="7"/>
      <c r="S12" s="7"/>
      <c r="T12" s="7"/>
      <c r="U12" s="7"/>
      <c r="V12" s="7"/>
      <c r="W12" s="7"/>
      <c r="X12" s="7"/>
      <c r="Y12" s="7"/>
      <c r="Z12" s="7"/>
    </row>
    <row r="13" spans="1:26" x14ac:dyDescent="0.2">
      <c r="A13" s="167" t="s">
        <v>78</v>
      </c>
      <c r="B13" s="167"/>
      <c r="C13" s="26"/>
      <c r="D13" s="7"/>
      <c r="E13" s="7"/>
      <c r="F13" s="7"/>
      <c r="G13" s="7"/>
      <c r="H13" s="7"/>
      <c r="I13" s="7"/>
      <c r="J13" s="26"/>
      <c r="K13" s="7"/>
      <c r="L13" s="7"/>
      <c r="M13" s="8"/>
      <c r="N13" s="7"/>
      <c r="O13" s="7"/>
      <c r="P13" s="7"/>
      <c r="Q13" s="7"/>
      <c r="R13" s="7"/>
      <c r="S13" s="7"/>
      <c r="T13" s="7"/>
      <c r="U13" s="7"/>
      <c r="V13" s="7"/>
      <c r="W13" s="7"/>
      <c r="X13" s="7"/>
      <c r="Y13" s="7"/>
      <c r="Z13" s="7"/>
    </row>
    <row r="14" spans="1:26" x14ac:dyDescent="0.2">
      <c r="A14" s="7"/>
      <c r="B14" s="7" t="s">
        <v>75</v>
      </c>
      <c r="C14" s="17">
        <v>1525000000</v>
      </c>
      <c r="D14" s="7"/>
      <c r="E14" s="16">
        <v>308000000</v>
      </c>
      <c r="F14" s="16">
        <v>352000000</v>
      </c>
      <c r="G14" s="16">
        <v>165000000</v>
      </c>
      <c r="H14" s="16">
        <v>425000000</v>
      </c>
      <c r="I14" s="7"/>
      <c r="J14" s="17">
        <v>1250000000</v>
      </c>
      <c r="K14" s="7"/>
      <c r="L14" s="16">
        <v>269000000</v>
      </c>
      <c r="M14" s="16">
        <v>168992630.00000003</v>
      </c>
      <c r="N14" s="7"/>
      <c r="O14" s="7"/>
      <c r="P14" s="7"/>
      <c r="Q14" s="7"/>
      <c r="R14" s="7"/>
      <c r="S14" s="7"/>
      <c r="T14" s="7"/>
      <c r="U14" s="7"/>
      <c r="V14" s="7"/>
      <c r="W14" s="7"/>
      <c r="X14" s="7"/>
      <c r="Y14" s="7"/>
      <c r="Z14" s="7"/>
    </row>
    <row r="15" spans="1:26" x14ac:dyDescent="0.2">
      <c r="A15" s="9"/>
      <c r="B15" s="9" t="s">
        <v>76</v>
      </c>
      <c r="C15" s="20">
        <v>1001000000</v>
      </c>
      <c r="D15" s="9"/>
      <c r="E15" s="19">
        <v>221000000</v>
      </c>
      <c r="F15" s="19">
        <v>305000000</v>
      </c>
      <c r="G15" s="19">
        <v>225000000</v>
      </c>
      <c r="H15" s="19">
        <v>258000000</v>
      </c>
      <c r="I15" s="9"/>
      <c r="J15" s="20">
        <v>1010000000</v>
      </c>
      <c r="K15" s="7"/>
      <c r="L15" s="19">
        <v>136000000</v>
      </c>
      <c r="M15" s="19">
        <v>202688620</v>
      </c>
      <c r="N15" s="7"/>
      <c r="O15" s="7"/>
      <c r="P15" s="7"/>
      <c r="Q15" s="7"/>
      <c r="R15" s="7"/>
      <c r="S15" s="7"/>
      <c r="T15" s="7"/>
      <c r="U15" s="7"/>
      <c r="V15" s="7"/>
      <c r="W15" s="7"/>
      <c r="X15" s="7"/>
      <c r="Y15" s="7"/>
      <c r="Z15" s="7"/>
    </row>
    <row r="16" spans="1:26" ht="13.5" thickBot="1" x14ac:dyDescent="0.25">
      <c r="A16" s="21"/>
      <c r="B16" s="21" t="s">
        <v>77</v>
      </c>
      <c r="C16" s="31">
        <f>SUM(C14:C15)</f>
        <v>2526000000</v>
      </c>
      <c r="D16" s="21"/>
      <c r="E16" s="30">
        <f>SUM(E14:E15)</f>
        <v>529000000</v>
      </c>
      <c r="F16" s="30">
        <f>SUM(F14:F15)</f>
        <v>657000000</v>
      </c>
      <c r="G16" s="30">
        <f>SUM(G14:G15)</f>
        <v>390000000</v>
      </c>
      <c r="H16" s="30">
        <f>SUM(H14:H15)</f>
        <v>683000000</v>
      </c>
      <c r="I16" s="21"/>
      <c r="J16" s="31">
        <f>SUM(J14:J15)</f>
        <v>2260000000</v>
      </c>
      <c r="K16" s="7"/>
      <c r="L16" s="30">
        <f>SUM(L14:L15)</f>
        <v>405000000</v>
      </c>
      <c r="M16" s="30">
        <v>371681250</v>
      </c>
      <c r="N16" s="7"/>
      <c r="O16" s="7"/>
      <c r="P16" s="7"/>
      <c r="Q16" s="7"/>
      <c r="R16" s="7"/>
      <c r="S16" s="7"/>
      <c r="T16" s="7"/>
      <c r="U16" s="7"/>
      <c r="V16" s="7"/>
      <c r="W16" s="7"/>
      <c r="X16" s="7"/>
      <c r="Y16" s="7"/>
      <c r="Z16" s="7"/>
    </row>
    <row r="17" spans="1:26" ht="13.5" thickTop="1" x14ac:dyDescent="0.2">
      <c r="A17" s="24"/>
      <c r="B17" s="24"/>
      <c r="C17" s="25"/>
      <c r="D17" s="24"/>
      <c r="E17" s="24"/>
      <c r="F17" s="24"/>
      <c r="G17" s="24"/>
      <c r="H17" s="24"/>
      <c r="I17" s="24"/>
      <c r="J17" s="25"/>
      <c r="K17" s="7"/>
      <c r="L17" s="24"/>
      <c r="M17" s="24"/>
      <c r="N17" s="7"/>
      <c r="O17" s="7"/>
      <c r="P17" s="7"/>
      <c r="Q17" s="7"/>
      <c r="R17" s="7"/>
      <c r="S17" s="7"/>
      <c r="T17" s="7"/>
      <c r="U17" s="7"/>
      <c r="V17" s="7"/>
      <c r="W17" s="7"/>
      <c r="X17" s="7"/>
      <c r="Y17" s="7"/>
      <c r="Z17" s="7"/>
    </row>
    <row r="18" spans="1:26" x14ac:dyDescent="0.2">
      <c r="A18" s="167" t="s">
        <v>79</v>
      </c>
      <c r="B18" s="167"/>
      <c r="C18" s="26"/>
      <c r="D18" s="7"/>
      <c r="E18" s="7"/>
      <c r="F18" s="7"/>
      <c r="G18" s="7"/>
      <c r="H18" s="7"/>
      <c r="I18" s="7"/>
      <c r="J18" s="26"/>
      <c r="K18" s="7"/>
      <c r="L18" s="7"/>
      <c r="M18" s="8"/>
      <c r="N18" s="7"/>
      <c r="O18" s="7"/>
      <c r="P18" s="7"/>
      <c r="Q18" s="7"/>
      <c r="R18" s="7"/>
      <c r="S18" s="7"/>
      <c r="T18" s="7"/>
      <c r="U18" s="7"/>
      <c r="V18" s="7"/>
      <c r="W18" s="7"/>
      <c r="X18" s="7"/>
      <c r="Y18" s="7"/>
      <c r="Z18" s="7"/>
    </row>
    <row r="19" spans="1:26" x14ac:dyDescent="0.2">
      <c r="A19" s="7"/>
      <c r="B19" s="7" t="s">
        <v>75</v>
      </c>
      <c r="C19" s="17">
        <v>3353000000</v>
      </c>
      <c r="D19" s="7"/>
      <c r="E19" s="16">
        <v>229000000</v>
      </c>
      <c r="F19" s="16">
        <v>442000000</v>
      </c>
      <c r="G19" s="16">
        <v>281000000</v>
      </c>
      <c r="H19" s="16">
        <v>899000000</v>
      </c>
      <c r="I19" s="7"/>
      <c r="J19" s="17">
        <v>1851000000</v>
      </c>
      <c r="K19" s="7"/>
      <c r="L19" s="16">
        <v>671000000</v>
      </c>
      <c r="M19" s="16">
        <v>1190748168.2</v>
      </c>
      <c r="N19" s="7"/>
      <c r="O19" s="7"/>
      <c r="P19" s="7"/>
      <c r="Q19" s="7"/>
      <c r="R19" s="7"/>
      <c r="S19" s="7"/>
      <c r="T19" s="7"/>
      <c r="U19" s="7"/>
      <c r="V19" s="7"/>
      <c r="W19" s="7"/>
      <c r="X19" s="7"/>
      <c r="Y19" s="7"/>
      <c r="Z19" s="7"/>
    </row>
    <row r="20" spans="1:26" x14ac:dyDescent="0.2">
      <c r="A20" s="9"/>
      <c r="B20" s="9" t="s">
        <v>76</v>
      </c>
      <c r="C20" s="20">
        <v>971000000</v>
      </c>
      <c r="D20" s="9"/>
      <c r="E20" s="19">
        <v>172000000</v>
      </c>
      <c r="F20" s="19">
        <v>144000000</v>
      </c>
      <c r="G20" s="19">
        <v>377000000</v>
      </c>
      <c r="H20" s="19">
        <v>148000000</v>
      </c>
      <c r="I20" s="9"/>
      <c r="J20" s="20">
        <v>841000000</v>
      </c>
      <c r="K20" s="7"/>
      <c r="L20" s="19">
        <v>352000000</v>
      </c>
      <c r="M20" s="19">
        <v>384691292.29000002</v>
      </c>
      <c r="N20" s="7"/>
      <c r="O20" s="7"/>
      <c r="P20" s="7"/>
      <c r="Q20" s="7"/>
      <c r="R20" s="7"/>
      <c r="S20" s="7"/>
      <c r="T20" s="7"/>
      <c r="U20" s="7"/>
      <c r="V20" s="7"/>
      <c r="W20" s="7"/>
      <c r="X20" s="7"/>
      <c r="Y20" s="7"/>
      <c r="Z20" s="7"/>
    </row>
    <row r="21" spans="1:26" ht="13.5" thickBot="1" x14ac:dyDescent="0.25">
      <c r="A21" s="21"/>
      <c r="B21" s="21" t="s">
        <v>77</v>
      </c>
      <c r="C21" s="31">
        <f>SUM(C19:C20)</f>
        <v>4324000000</v>
      </c>
      <c r="D21" s="21"/>
      <c r="E21" s="30">
        <f>SUM(E19:E20)</f>
        <v>401000000</v>
      </c>
      <c r="F21" s="30">
        <f>SUM(F19:F20)</f>
        <v>586000000</v>
      </c>
      <c r="G21" s="30">
        <f>SUM(G19:G20)</f>
        <v>658000000</v>
      </c>
      <c r="H21" s="30">
        <f>SUM(H19:H20)</f>
        <v>1047000000</v>
      </c>
      <c r="I21" s="21"/>
      <c r="J21" s="31">
        <f>SUM(J19:J20)</f>
        <v>2692000000</v>
      </c>
      <c r="K21" s="7"/>
      <c r="L21" s="30">
        <f>SUM(L19:L20)</f>
        <v>1023000000</v>
      </c>
      <c r="M21" s="30">
        <v>1575439460.49</v>
      </c>
      <c r="N21" s="7"/>
      <c r="O21" s="7"/>
      <c r="P21" s="7"/>
      <c r="Q21" s="7"/>
      <c r="R21" s="7"/>
      <c r="S21" s="7"/>
      <c r="T21" s="7"/>
      <c r="U21" s="7"/>
      <c r="V21" s="7"/>
      <c r="W21" s="7"/>
      <c r="X21" s="7"/>
      <c r="Y21" s="7"/>
      <c r="Z21" s="7"/>
    </row>
    <row r="22" spans="1:26" ht="13.5" thickTop="1" x14ac:dyDescent="0.2">
      <c r="A22" s="92"/>
      <c r="B22" s="92"/>
      <c r="C22" s="93"/>
      <c r="D22" s="92"/>
      <c r="E22" s="92"/>
      <c r="F22" s="92"/>
      <c r="G22" s="92"/>
      <c r="H22" s="92"/>
      <c r="I22" s="92"/>
      <c r="J22" s="93"/>
      <c r="K22" s="7"/>
      <c r="L22" s="92"/>
      <c r="M22" s="92"/>
      <c r="N22" s="7"/>
      <c r="O22" s="7"/>
      <c r="P22" s="7"/>
      <c r="Q22" s="7"/>
      <c r="R22" s="7"/>
      <c r="S22" s="7"/>
      <c r="T22" s="7"/>
      <c r="U22" s="7"/>
      <c r="V22" s="7"/>
      <c r="W22" s="7"/>
      <c r="X22" s="7"/>
      <c r="Y22" s="7"/>
      <c r="Z22" s="7"/>
    </row>
    <row r="23" spans="1:26" x14ac:dyDescent="0.2">
      <c r="A23" s="173" t="s">
        <v>80</v>
      </c>
      <c r="B23" s="173"/>
      <c r="C23" s="141">
        <v>0.88</v>
      </c>
      <c r="D23" s="142"/>
      <c r="E23" s="142">
        <v>0.92</v>
      </c>
      <c r="F23" s="142">
        <v>0.89</v>
      </c>
      <c r="G23" s="142">
        <v>0.98</v>
      </c>
      <c r="H23" s="142">
        <v>0.96</v>
      </c>
      <c r="I23" s="142"/>
      <c r="J23" s="141">
        <v>0.94</v>
      </c>
      <c r="K23" s="143"/>
      <c r="L23" s="142">
        <v>0.94</v>
      </c>
      <c r="M23" s="142">
        <v>0.99399999999999999</v>
      </c>
      <c r="N23" s="7"/>
      <c r="O23" s="7"/>
      <c r="P23" s="7"/>
      <c r="Q23" s="7"/>
      <c r="R23" s="7"/>
      <c r="S23" s="7"/>
      <c r="T23" s="7"/>
      <c r="U23" s="7"/>
      <c r="V23" s="7"/>
      <c r="W23" s="7"/>
      <c r="X23" s="7"/>
      <c r="Y23" s="7"/>
      <c r="Z23" s="7"/>
    </row>
    <row r="24" spans="1:26" x14ac:dyDescent="0.2">
      <c r="A24" s="13"/>
      <c r="B24" s="13"/>
      <c r="C24" s="14"/>
      <c r="D24" s="13"/>
      <c r="E24" s="13"/>
      <c r="F24" s="13"/>
      <c r="G24" s="13"/>
      <c r="H24" s="13"/>
      <c r="I24" s="13"/>
      <c r="J24" s="14"/>
      <c r="K24" s="7"/>
      <c r="L24" s="13"/>
      <c r="M24" s="13"/>
      <c r="N24" s="7"/>
      <c r="O24" s="7"/>
      <c r="P24" s="7"/>
      <c r="Q24" s="7"/>
      <c r="R24" s="7"/>
      <c r="S24" s="7"/>
      <c r="T24" s="7"/>
      <c r="U24" s="7"/>
      <c r="V24" s="7"/>
      <c r="W24" s="7"/>
      <c r="X24" s="7"/>
      <c r="Y24" s="7"/>
      <c r="Z24" s="7"/>
    </row>
    <row r="25" spans="1:26" x14ac:dyDescent="0.2">
      <c r="A25" s="167" t="s">
        <v>81</v>
      </c>
      <c r="B25" s="167"/>
      <c r="C25" s="26"/>
      <c r="D25" s="7"/>
      <c r="E25" s="7"/>
      <c r="F25" s="7"/>
      <c r="G25" s="7"/>
      <c r="H25" s="7"/>
      <c r="I25" s="7"/>
      <c r="J25" s="26"/>
      <c r="K25" s="7"/>
      <c r="L25" s="7"/>
      <c r="M25" s="7"/>
      <c r="N25" s="7"/>
      <c r="O25" s="7"/>
      <c r="P25" s="7"/>
      <c r="Q25" s="7"/>
      <c r="R25" s="7"/>
      <c r="S25" s="7"/>
      <c r="T25" s="7"/>
      <c r="U25" s="7"/>
      <c r="V25" s="7"/>
      <c r="W25" s="7"/>
      <c r="X25" s="7"/>
      <c r="Y25" s="7"/>
      <c r="Z25" s="7"/>
    </row>
    <row r="26" spans="1:26" x14ac:dyDescent="0.2">
      <c r="A26" s="7"/>
      <c r="B26" s="7" t="s">
        <v>75</v>
      </c>
      <c r="C26" s="17">
        <v>76100000000</v>
      </c>
      <c r="D26" s="7"/>
      <c r="E26" s="16">
        <v>70800000000</v>
      </c>
      <c r="F26" s="16">
        <v>69900000000</v>
      </c>
      <c r="G26" s="16">
        <v>71400000000</v>
      </c>
      <c r="H26" s="16">
        <v>72100000000</v>
      </c>
      <c r="I26" s="7"/>
      <c r="J26" s="17">
        <v>72100000000</v>
      </c>
      <c r="K26" s="7"/>
      <c r="L26" s="16">
        <v>65400000000</v>
      </c>
      <c r="M26" s="16">
        <v>64100000000</v>
      </c>
      <c r="N26" s="7"/>
      <c r="O26" s="7"/>
      <c r="P26" s="7"/>
      <c r="Q26" s="7"/>
      <c r="R26" s="7"/>
      <c r="S26" s="7"/>
      <c r="T26" s="7"/>
      <c r="U26" s="7"/>
      <c r="V26" s="7"/>
      <c r="W26" s="7"/>
      <c r="X26" s="7"/>
      <c r="Y26" s="7"/>
      <c r="Z26" s="7"/>
    </row>
    <row r="27" spans="1:26" x14ac:dyDescent="0.2">
      <c r="A27" s="7"/>
      <c r="B27" s="7" t="s">
        <v>76</v>
      </c>
      <c r="C27" s="28">
        <v>11000000000</v>
      </c>
      <c r="D27" s="7"/>
      <c r="E27" s="27">
        <v>10800000000</v>
      </c>
      <c r="F27" s="27">
        <v>10500000000</v>
      </c>
      <c r="G27" s="27">
        <v>10600000000</v>
      </c>
      <c r="H27" s="27">
        <v>9800000000</v>
      </c>
      <c r="I27" s="7"/>
      <c r="J27" s="28">
        <v>9800000000</v>
      </c>
      <c r="K27" s="7"/>
      <c r="L27" s="27">
        <v>10500000000</v>
      </c>
      <c r="M27" s="27">
        <v>10200000000</v>
      </c>
      <c r="N27" s="7"/>
      <c r="O27" s="7"/>
      <c r="P27" s="7"/>
      <c r="Q27" s="7"/>
      <c r="R27" s="7"/>
      <c r="S27" s="7"/>
      <c r="T27" s="7"/>
      <c r="U27" s="7"/>
      <c r="V27" s="7"/>
      <c r="W27" s="7"/>
      <c r="X27" s="7"/>
      <c r="Y27" s="7"/>
      <c r="Z27" s="7"/>
    </row>
    <row r="28" spans="1:26" x14ac:dyDescent="0.2">
      <c r="A28" s="7"/>
      <c r="B28" s="7" t="s">
        <v>82</v>
      </c>
      <c r="C28" s="28">
        <v>1300000000</v>
      </c>
      <c r="D28" s="7"/>
      <c r="E28" s="27">
        <v>1200000000</v>
      </c>
      <c r="F28" s="27">
        <v>1100000000</v>
      </c>
      <c r="G28" s="27">
        <v>800000000</v>
      </c>
      <c r="H28" s="27">
        <v>1300000000</v>
      </c>
      <c r="I28" s="7"/>
      <c r="J28" s="28">
        <v>1300000000</v>
      </c>
      <c r="K28" s="7"/>
      <c r="L28" s="27">
        <v>400000000</v>
      </c>
      <c r="M28" s="27">
        <v>300000000</v>
      </c>
      <c r="N28" s="7"/>
      <c r="O28" s="7"/>
      <c r="P28" s="7"/>
      <c r="Q28" s="7"/>
      <c r="R28" s="7"/>
      <c r="S28" s="7"/>
      <c r="T28" s="7"/>
      <c r="U28" s="7"/>
      <c r="V28" s="7"/>
      <c r="W28" s="7"/>
      <c r="X28" s="7"/>
      <c r="Y28" s="7"/>
      <c r="Z28" s="7"/>
    </row>
    <row r="29" spans="1:26" x14ac:dyDescent="0.2">
      <c r="A29" s="9"/>
      <c r="B29" s="9" t="s">
        <v>83</v>
      </c>
      <c r="C29" s="20">
        <v>7200000000</v>
      </c>
      <c r="D29" s="9"/>
      <c r="E29" s="19">
        <v>7200000000</v>
      </c>
      <c r="F29" s="19">
        <v>7200000000</v>
      </c>
      <c r="G29" s="19">
        <v>6900000000</v>
      </c>
      <c r="H29" s="19">
        <v>7200000000</v>
      </c>
      <c r="I29" s="9"/>
      <c r="J29" s="20">
        <v>7200000000</v>
      </c>
      <c r="K29" s="9"/>
      <c r="L29" s="19">
        <v>8700000000</v>
      </c>
      <c r="M29" s="19">
        <v>9900000000</v>
      </c>
      <c r="N29" s="7"/>
      <c r="O29" s="7"/>
      <c r="P29" s="7"/>
      <c r="Q29" s="7"/>
      <c r="R29" s="7"/>
      <c r="S29" s="7"/>
      <c r="T29" s="7"/>
      <c r="U29" s="7"/>
      <c r="V29" s="7"/>
      <c r="W29" s="7"/>
      <c r="X29" s="7"/>
      <c r="Y29" s="7"/>
      <c r="Z29" s="7"/>
    </row>
    <row r="30" spans="1:26" ht="13.5" thickBot="1" x14ac:dyDescent="0.25">
      <c r="A30" s="21"/>
      <c r="B30" s="21" t="s">
        <v>77</v>
      </c>
      <c r="C30" s="31">
        <f>SUM(C26:C29)</f>
        <v>95600000000</v>
      </c>
      <c r="D30" s="21"/>
      <c r="E30" s="30">
        <f>SUM(E26:E28)</f>
        <v>82800000000</v>
      </c>
      <c r="F30" s="30">
        <f>SUM(F26:F29)</f>
        <v>88700000000</v>
      </c>
      <c r="G30" s="30">
        <f>SUM(G26:G29)</f>
        <v>89700000000</v>
      </c>
      <c r="H30" s="30">
        <f>SUM(H26:H29)</f>
        <v>90400000000</v>
      </c>
      <c r="I30" s="21"/>
      <c r="J30" s="31">
        <f>SUM(J26:J29)</f>
        <v>90400000000</v>
      </c>
      <c r="K30" s="21"/>
      <c r="L30" s="30">
        <f>SUM(L26:L29)</f>
        <v>85000000000</v>
      </c>
      <c r="M30" s="30">
        <f>SUM(M26:M29)</f>
        <v>84500000000</v>
      </c>
      <c r="N30" s="7"/>
      <c r="O30" s="7"/>
      <c r="P30" s="7"/>
      <c r="Q30" s="7"/>
      <c r="R30" s="7"/>
      <c r="S30" s="7"/>
      <c r="T30" s="7"/>
      <c r="U30" s="7"/>
      <c r="V30" s="7"/>
      <c r="W30" s="7"/>
      <c r="X30" s="7"/>
      <c r="Y30" s="7"/>
      <c r="Z30" s="7"/>
    </row>
    <row r="31" spans="1:26" ht="13.5" thickTop="1" x14ac:dyDescent="0.2">
      <c r="A31" s="24"/>
      <c r="B31" s="24"/>
      <c r="C31" s="25"/>
      <c r="D31" s="24"/>
      <c r="E31" s="24"/>
      <c r="F31" s="24"/>
      <c r="G31" s="24"/>
      <c r="H31" s="24"/>
      <c r="I31" s="24"/>
      <c r="J31" s="25"/>
      <c r="K31" s="24"/>
      <c r="L31" s="24"/>
      <c r="M31" s="24"/>
      <c r="N31" s="7"/>
      <c r="O31" s="7"/>
      <c r="P31" s="7"/>
      <c r="Q31" s="7"/>
      <c r="R31" s="7"/>
      <c r="S31" s="7"/>
      <c r="T31" s="7"/>
      <c r="U31" s="7"/>
      <c r="V31" s="7"/>
      <c r="W31" s="7"/>
      <c r="X31" s="7"/>
      <c r="Y31" s="7"/>
      <c r="Z31" s="7"/>
    </row>
    <row r="32" spans="1:26" x14ac:dyDescent="0.2">
      <c r="B32" s="7"/>
      <c r="C32" s="26"/>
      <c r="D32" s="7"/>
      <c r="E32" s="7"/>
      <c r="F32" s="7"/>
      <c r="G32" s="7"/>
      <c r="H32" s="7"/>
      <c r="I32" s="7"/>
      <c r="J32" s="26"/>
      <c r="K32" s="7"/>
      <c r="L32" s="7"/>
      <c r="M32" s="8"/>
      <c r="N32" s="7"/>
      <c r="O32" s="7"/>
      <c r="P32" s="7"/>
      <c r="Q32" s="7"/>
      <c r="R32" s="7"/>
      <c r="S32" s="7"/>
      <c r="T32" s="7"/>
      <c r="U32" s="7"/>
      <c r="V32" s="7"/>
      <c r="W32" s="7"/>
      <c r="X32" s="7"/>
      <c r="Y32" s="7"/>
      <c r="Z32" s="7"/>
    </row>
    <row r="33" spans="1:26" x14ac:dyDescent="0.2">
      <c r="A33" s="167" t="s">
        <v>84</v>
      </c>
      <c r="B33" s="167"/>
      <c r="C33" s="12" t="s">
        <v>69</v>
      </c>
      <c r="D33" s="10"/>
      <c r="E33" s="10" t="str">
        <f>E6</f>
        <v>Q1 2017</v>
      </c>
      <c r="F33" s="10" t="str">
        <f>F6</f>
        <v>Q2 2017</v>
      </c>
      <c r="G33" s="10" t="str">
        <f>G6</f>
        <v>Q3 2017</v>
      </c>
      <c r="H33" s="10" t="str">
        <f>H6</f>
        <v>Q4 2017</v>
      </c>
      <c r="I33" s="10"/>
      <c r="J33" s="12" t="str">
        <f>J6</f>
        <v>FY 2017</v>
      </c>
      <c r="K33" s="11"/>
      <c r="L33" s="10" t="str">
        <f>L6</f>
        <v>Q1 2018</v>
      </c>
      <c r="M33" s="10" t="s">
        <v>217</v>
      </c>
      <c r="N33" s="7"/>
      <c r="O33" s="7"/>
      <c r="P33" s="7"/>
      <c r="Q33" s="7"/>
      <c r="R33" s="7"/>
      <c r="S33" s="7"/>
      <c r="T33" s="7"/>
      <c r="U33" s="7"/>
      <c r="V33" s="7"/>
      <c r="W33" s="7"/>
      <c r="X33" s="7"/>
      <c r="Y33" s="7"/>
      <c r="Z33" s="7"/>
    </row>
    <row r="34" spans="1:26" x14ac:dyDescent="0.2">
      <c r="A34" s="7"/>
      <c r="B34" s="7" t="s">
        <v>85</v>
      </c>
      <c r="C34" s="94">
        <v>0.14099999999999999</v>
      </c>
      <c r="D34" s="13"/>
      <c r="E34" s="95">
        <v>0.13500000000000001</v>
      </c>
      <c r="F34" s="95">
        <v>0.13800000000000001</v>
      </c>
      <c r="G34" s="95">
        <v>0.14799999999999999</v>
      </c>
      <c r="H34" s="95">
        <v>0.156</v>
      </c>
      <c r="I34" s="13"/>
      <c r="J34" s="94">
        <v>0.14399999999999999</v>
      </c>
      <c r="K34" s="7"/>
      <c r="L34" s="95">
        <v>0.14799999999999999</v>
      </c>
      <c r="M34" s="95">
        <v>0.15</v>
      </c>
      <c r="N34" s="7"/>
      <c r="O34" s="7"/>
      <c r="P34" s="7"/>
      <c r="Q34" s="7"/>
      <c r="R34" s="7"/>
      <c r="S34" s="7"/>
      <c r="T34" s="7"/>
      <c r="U34" s="7"/>
      <c r="V34" s="7"/>
      <c r="W34" s="7"/>
      <c r="X34" s="7"/>
      <c r="Y34" s="7"/>
      <c r="Z34" s="7"/>
    </row>
    <row r="35" spans="1:26" x14ac:dyDescent="0.2">
      <c r="A35" s="7"/>
      <c r="B35" s="7" t="s">
        <v>86</v>
      </c>
      <c r="C35" s="96">
        <v>0.315</v>
      </c>
      <c r="D35" s="7"/>
      <c r="E35" s="97">
        <v>0.318</v>
      </c>
      <c r="F35" s="97">
        <v>0.313</v>
      </c>
      <c r="G35" s="97">
        <v>0.32600000000000001</v>
      </c>
      <c r="H35" s="97">
        <v>0.34</v>
      </c>
      <c r="I35" s="7"/>
      <c r="J35" s="96">
        <v>0.32400000000000001</v>
      </c>
      <c r="K35" s="7"/>
      <c r="L35" s="97">
        <v>0.32300000000000001</v>
      </c>
      <c r="M35" s="97">
        <v>0.32600000000000001</v>
      </c>
      <c r="N35" s="7"/>
      <c r="O35" s="7"/>
      <c r="P35" s="7"/>
      <c r="Q35" s="7"/>
      <c r="R35" s="7"/>
      <c r="S35" s="7"/>
      <c r="T35" s="7"/>
      <c r="U35" s="7"/>
      <c r="V35" s="7"/>
      <c r="W35" s="7"/>
      <c r="X35" s="7"/>
      <c r="Y35" s="7"/>
      <c r="Z35" s="7"/>
    </row>
    <row r="36" spans="1:26" x14ac:dyDescent="0.2">
      <c r="A36" s="7"/>
      <c r="B36" s="7" t="s">
        <v>87</v>
      </c>
      <c r="C36" s="96">
        <v>0.44900000000000001</v>
      </c>
      <c r="D36" s="7"/>
      <c r="E36" s="97">
        <v>0.47799999999999998</v>
      </c>
      <c r="F36" s="97">
        <v>0.48099999999999998</v>
      </c>
      <c r="G36" s="97">
        <v>0.497</v>
      </c>
      <c r="H36" s="97">
        <v>0.51200000000000001</v>
      </c>
      <c r="I36" s="7"/>
      <c r="J36" s="96">
        <v>0.49199999999999999</v>
      </c>
      <c r="K36" s="7"/>
      <c r="L36" s="97">
        <v>0.496</v>
      </c>
      <c r="M36" s="97">
        <v>0.495</v>
      </c>
      <c r="N36" s="7"/>
      <c r="O36" s="7"/>
      <c r="P36" s="7"/>
      <c r="Q36" s="7"/>
      <c r="R36" s="7"/>
      <c r="S36" s="7"/>
      <c r="T36" s="7"/>
      <c r="U36" s="7"/>
      <c r="V36" s="7"/>
      <c r="W36" s="7"/>
      <c r="X36" s="7"/>
      <c r="Y36" s="7"/>
      <c r="Z36" s="7"/>
    </row>
    <row r="37" spans="1:26" x14ac:dyDescent="0.2">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x14ac:dyDescent="0.2">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6.7" customHeight="1" x14ac:dyDescent="0.2">
      <c r="A39" s="168" t="s">
        <v>88</v>
      </c>
      <c r="B39" s="168"/>
      <c r="C39" s="168"/>
      <c r="D39" s="168"/>
      <c r="E39" s="168"/>
      <c r="F39" s="168"/>
      <c r="G39" s="168"/>
      <c r="H39" s="168"/>
      <c r="I39" s="168"/>
      <c r="J39" s="168"/>
      <c r="K39" s="168"/>
      <c r="L39" s="7"/>
      <c r="M39" s="7"/>
      <c r="N39" s="7"/>
      <c r="O39" s="7"/>
      <c r="P39" s="7"/>
      <c r="Q39" s="7"/>
      <c r="R39" s="7"/>
      <c r="S39" s="7"/>
      <c r="T39" s="7"/>
      <c r="U39" s="7"/>
      <c r="V39" s="7"/>
      <c r="W39" s="7"/>
      <c r="X39" s="7"/>
      <c r="Y39" s="7"/>
      <c r="Z39" s="7"/>
    </row>
    <row r="40" spans="1:26" x14ac:dyDescent="0.2">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idden="1" x14ac:dyDescent="0.2">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idden="1" x14ac:dyDescent="0.2">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idden="1" x14ac:dyDescent="0.2">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idden="1" x14ac:dyDescent="0.2">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idden="1" x14ac:dyDescent="0.2">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idden="1" x14ac:dyDescent="0.2">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idden="1" x14ac:dyDescent="0.2">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idden="1" x14ac:dyDescent="0.2">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idden="1" x14ac:dyDescent="0.2">
      <c r="A49" s="7"/>
      <c r="B49" s="7"/>
      <c r="C49" s="7"/>
      <c r="D49" s="7"/>
      <c r="E49" s="7"/>
      <c r="F49" s="7"/>
      <c r="G49" s="7"/>
      <c r="H49" s="7"/>
      <c r="I49" s="7"/>
      <c r="J49" s="7"/>
      <c r="K49" s="7"/>
      <c r="L49" s="7"/>
      <c r="M49" s="7"/>
      <c r="N49" s="7"/>
      <c r="O49" s="7"/>
      <c r="P49" s="7"/>
      <c r="Q49" s="7"/>
      <c r="R49" s="7"/>
      <c r="S49" s="7"/>
      <c r="T49" s="7"/>
      <c r="U49" s="7"/>
      <c r="V49" s="7"/>
      <c r="W49" s="7"/>
      <c r="X49" s="7"/>
      <c r="Y49" s="7"/>
      <c r="Z49" s="7"/>
    </row>
  </sheetData>
  <mergeCells count="9">
    <mergeCell ref="A25:B25"/>
    <mergeCell ref="A33:B33"/>
    <mergeCell ref="A39:K39"/>
    <mergeCell ref="A5:B5"/>
    <mergeCell ref="A6:B6"/>
    <mergeCell ref="A8:B8"/>
    <mergeCell ref="A13:B13"/>
    <mergeCell ref="A18:B18"/>
    <mergeCell ref="A23:B23"/>
  </mergeCells>
  <hyperlinks>
    <hyperlink ref="N2" location="Index!A1" display="Back" xr:uid="{9BADDD98-FEFA-4C19-AEBF-F5A95F12FB25}"/>
  </hyperlinks>
  <pageMargins left="0.75" right="0.75" top="1" bottom="1" header="0.5" footer="0.5"/>
  <pageSetup scale="7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Investor Metrics File</vt:lpstr>
      <vt:lpstr>Index</vt:lpstr>
      <vt:lpstr>GAAP</vt:lpstr>
      <vt:lpstr>Non-GAAP</vt:lpstr>
      <vt:lpstr>Non-GAAP 606 Adj</vt:lpstr>
      <vt:lpstr>Balance Sheet</vt:lpstr>
      <vt:lpstr>Balance Sheet Summary</vt:lpstr>
      <vt:lpstr>Cash Flows</vt:lpstr>
      <vt:lpstr>Operational Data</vt:lpstr>
      <vt:lpstr>Segments Data</vt:lpstr>
      <vt:lpstr>Segments 606 Adj</vt:lpstr>
      <vt:lpstr>Horizontal Revenue</vt:lpstr>
      <vt:lpstr>'Balance Sheet'!Print_Area</vt:lpstr>
      <vt:lpstr>'Balance Sheet Summary'!Print_Area</vt:lpstr>
      <vt:lpstr>'Cash Flows'!Print_Area</vt:lpstr>
      <vt:lpstr>GAAP!Print_Area</vt:lpstr>
      <vt:lpstr>'Horizontal Revenue'!Print_Area</vt:lpstr>
      <vt:lpstr>Index!Print_Area</vt:lpstr>
      <vt:lpstr>'Non-GAAP'!Print_Area</vt:lpstr>
      <vt:lpstr>'Non-GAAP 606 Adj'!Print_Area</vt:lpstr>
      <vt:lpstr>'Operational Data'!Print_Area</vt:lpstr>
      <vt:lpstr>'Segments 606 Adj'!Print_Area</vt:lpstr>
      <vt:lpstr>'Segments Data'!Print_Area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Inyang Mfreke</dc:creator>
  <cp:lastModifiedBy>Alan Katz</cp:lastModifiedBy>
  <cp:lastPrinted>2018-08-07T13:58:30Z</cp:lastPrinted>
  <dcterms:created xsi:type="dcterms:W3CDTF">2018-08-06T20:59:04Z</dcterms:created>
  <dcterms:modified xsi:type="dcterms:W3CDTF">2018-08-07T21:16:13Z</dcterms:modified>
</cp:coreProperties>
</file>