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conduent-my.sharepoint.com/personal/alan_katz_conduent_com/Documents/Earnings/Q3 2018/Metrics File/"/>
    </mc:Choice>
  </mc:AlternateContent>
  <xr:revisionPtr revIDLastSave="0" documentId="10_ncr:100000_{AED00EB8-1B06-48A9-82CA-4F295A13150B}" xr6:coauthVersionLast="31" xr6:coauthVersionMax="31" xr10:uidLastSave="{00000000-0000-0000-0000-000000000000}"/>
  <bookViews>
    <workbookView xWindow="0" yWindow="0" windowWidth="20490" windowHeight="7545" tabRatio="852" xr2:uid="{00000000-000D-0000-FFFF-FFFF00000000}"/>
  </bookViews>
  <sheets>
    <sheet name="Index" sheetId="1" r:id="rId1"/>
    <sheet name="GAAP" sheetId="2" r:id="rId2"/>
    <sheet name="Non-GAAP Reported" sheetId="3" r:id="rId3"/>
    <sheet name="Non-GAAP Adj. Metrics" sheetId="4" r:id="rId4"/>
    <sheet name="Balance Sheet" sheetId="5" r:id="rId5"/>
    <sheet name="BS Summary" sheetId="6" r:id="rId6"/>
    <sheet name="Cash Flows" sheetId="7" r:id="rId7"/>
    <sheet name="Operational Data" sheetId="8" r:id="rId8"/>
    <sheet name="Segments Reported" sheetId="9" r:id="rId9"/>
    <sheet name="Segments ex. Divestiture Impact" sheetId="10" r:id="rId10"/>
    <sheet name="Horizontal Revenue" sheetId="11" r:id="rId11"/>
  </sheets>
  <definedNames>
    <definedName name="_xlnm.Print_Area" localSheetId="8">'Segments Reported'!$A:$N</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8" l="1"/>
  <c r="J10" i="8"/>
  <c r="M19" i="7"/>
  <c r="H16" i="4"/>
  <c r="H63" i="4"/>
  <c r="F63" i="4"/>
  <c r="E63" i="4"/>
  <c r="E21" i="8"/>
  <c r="G21" i="8"/>
  <c r="H21" i="8"/>
  <c r="J21" i="8"/>
  <c r="F16" i="8"/>
  <c r="G16" i="8"/>
  <c r="H16" i="8"/>
  <c r="J16" i="8"/>
  <c r="G11" i="8"/>
  <c r="H11" i="8"/>
  <c r="J11" i="8"/>
  <c r="M38" i="10"/>
  <c r="M41" i="10"/>
  <c r="M43" i="10"/>
  <c r="M50" i="10"/>
  <c r="M53" i="10"/>
  <c r="M54" i="10"/>
  <c r="L67" i="4"/>
  <c r="L47" i="4"/>
  <c r="L82" i="4"/>
  <c r="L46" i="4"/>
  <c r="L83" i="4"/>
  <c r="L85" i="4"/>
  <c r="L49" i="4"/>
  <c r="L86" i="4"/>
  <c r="L88" i="4"/>
  <c r="L59" i="4"/>
  <c r="L60" i="4"/>
  <c r="L61" i="4"/>
  <c r="L62" i="4"/>
  <c r="L63" i="4"/>
  <c r="L64" i="4"/>
  <c r="L89" i="4"/>
  <c r="K67" i="4"/>
  <c r="K47" i="4"/>
  <c r="K82" i="4"/>
  <c r="K46" i="4"/>
  <c r="K83" i="4"/>
  <c r="K85" i="4"/>
  <c r="K49" i="4"/>
  <c r="K86" i="4"/>
  <c r="K88" i="4"/>
  <c r="K59" i="4"/>
  <c r="K60" i="4"/>
  <c r="K61" i="4"/>
  <c r="K62" i="4"/>
  <c r="K63" i="4"/>
  <c r="K64" i="4"/>
  <c r="K89" i="4"/>
  <c r="J67" i="4"/>
  <c r="J47" i="4"/>
  <c r="J82" i="4"/>
  <c r="J46" i="4"/>
  <c r="J83" i="4"/>
  <c r="J85" i="4"/>
  <c r="J49" i="4"/>
  <c r="J86" i="4"/>
  <c r="J88" i="4"/>
  <c r="J59" i="4"/>
  <c r="J60" i="4"/>
  <c r="J61" i="4"/>
  <c r="J62" i="4"/>
  <c r="J63" i="4"/>
  <c r="J64" i="4"/>
  <c r="J89" i="4"/>
  <c r="H67" i="4"/>
  <c r="H23" i="4"/>
  <c r="H47" i="4"/>
  <c r="H82" i="4"/>
  <c r="H22" i="4"/>
  <c r="H46" i="4"/>
  <c r="H83" i="4"/>
  <c r="H84" i="4"/>
  <c r="H85" i="4"/>
  <c r="C49" i="4"/>
  <c r="C86" i="4"/>
  <c r="D49" i="4"/>
  <c r="D86" i="4"/>
  <c r="E49" i="4"/>
  <c r="E86" i="4"/>
  <c r="F49" i="4"/>
  <c r="F86" i="4"/>
  <c r="H86" i="4"/>
  <c r="H87" i="4"/>
  <c r="H88" i="4"/>
  <c r="C59" i="4"/>
  <c r="D59" i="4"/>
  <c r="E59" i="4"/>
  <c r="F59" i="4"/>
  <c r="H59" i="4"/>
  <c r="C60" i="4"/>
  <c r="D60" i="4"/>
  <c r="E60" i="4"/>
  <c r="F60" i="4"/>
  <c r="H60" i="4"/>
  <c r="C61" i="4"/>
  <c r="D61" i="4"/>
  <c r="E61" i="4"/>
  <c r="F61" i="4"/>
  <c r="H61" i="4"/>
  <c r="H62" i="4"/>
  <c r="C63" i="4"/>
  <c r="D63" i="4"/>
  <c r="H64" i="4"/>
  <c r="H89" i="4"/>
  <c r="F67" i="4"/>
  <c r="F47" i="4"/>
  <c r="F82" i="4"/>
  <c r="F46" i="4"/>
  <c r="F83" i="4"/>
  <c r="F85" i="4"/>
  <c r="F88" i="4"/>
  <c r="F62" i="4"/>
  <c r="F64" i="4"/>
  <c r="F89" i="4"/>
  <c r="E67" i="4"/>
  <c r="E47" i="4"/>
  <c r="E82" i="4"/>
  <c r="E46" i="4"/>
  <c r="E83" i="4"/>
  <c r="E85" i="4"/>
  <c r="E88" i="4"/>
  <c r="E62" i="4"/>
  <c r="E64" i="4"/>
  <c r="E89" i="4"/>
  <c r="D67" i="4"/>
  <c r="D47" i="4"/>
  <c r="D82" i="4"/>
  <c r="D46" i="4"/>
  <c r="D83" i="4"/>
  <c r="D85" i="4"/>
  <c r="D88" i="4"/>
  <c r="D62" i="4"/>
  <c r="D64" i="4"/>
  <c r="D89" i="4"/>
  <c r="C67" i="4"/>
  <c r="C47" i="4"/>
  <c r="C82" i="4"/>
  <c r="C46" i="4"/>
  <c r="C83" i="4"/>
  <c r="C85" i="4"/>
  <c r="C88" i="4"/>
  <c r="C62" i="4"/>
  <c r="C64" i="4"/>
  <c r="C89" i="4"/>
  <c r="A46" i="4"/>
  <c r="A83" i="4"/>
  <c r="A47" i="4"/>
  <c r="A82" i="4"/>
  <c r="A67" i="4"/>
  <c r="A64" i="4"/>
  <c r="A63" i="4"/>
  <c r="A62" i="4"/>
  <c r="A61" i="4"/>
  <c r="A60" i="4"/>
  <c r="A59" i="4"/>
  <c r="L40" i="4"/>
  <c r="L43" i="4"/>
  <c r="L44" i="4"/>
  <c r="L45" i="4"/>
  <c r="L48" i="4"/>
  <c r="L50" i="4"/>
  <c r="L15" i="4"/>
  <c r="L17" i="4"/>
  <c r="L51" i="4"/>
  <c r="K40" i="4"/>
  <c r="K43" i="4"/>
  <c r="K44" i="4"/>
  <c r="K45" i="4"/>
  <c r="K48" i="4"/>
  <c r="K50" i="4"/>
  <c r="K15" i="4"/>
  <c r="K17" i="4"/>
  <c r="K51" i="4"/>
  <c r="J40" i="4"/>
  <c r="J43" i="4"/>
  <c r="J44" i="4"/>
  <c r="J45" i="4"/>
  <c r="J48" i="4"/>
  <c r="J50" i="4"/>
  <c r="J15" i="4"/>
  <c r="J17" i="4"/>
  <c r="J51" i="4"/>
  <c r="H40" i="4"/>
  <c r="H43" i="4"/>
  <c r="H44" i="4"/>
  <c r="H45" i="4"/>
  <c r="H48" i="4"/>
  <c r="H25" i="4"/>
  <c r="H49" i="4"/>
  <c r="H50" i="4"/>
  <c r="H13" i="4"/>
  <c r="H14" i="4"/>
  <c r="H15" i="4"/>
  <c r="H17" i="4"/>
  <c r="H51" i="4"/>
  <c r="F40" i="4"/>
  <c r="F43" i="4"/>
  <c r="F44" i="4"/>
  <c r="F45" i="4"/>
  <c r="F48" i="4"/>
  <c r="F50" i="4"/>
  <c r="F15" i="4"/>
  <c r="F17" i="4"/>
  <c r="F51" i="4"/>
  <c r="E40" i="4"/>
  <c r="E43" i="4"/>
  <c r="E44" i="4"/>
  <c r="E45" i="4"/>
  <c r="E48" i="4"/>
  <c r="E50" i="4"/>
  <c r="E15" i="4"/>
  <c r="E17" i="4"/>
  <c r="E51" i="4"/>
  <c r="D40" i="4"/>
  <c r="D43" i="4"/>
  <c r="D44" i="4"/>
  <c r="D45" i="4"/>
  <c r="D48" i="4"/>
  <c r="D50" i="4"/>
  <c r="D15" i="4"/>
  <c r="D17" i="4"/>
  <c r="D51" i="4"/>
  <c r="C40" i="4"/>
  <c r="C43" i="4"/>
  <c r="C44" i="4"/>
  <c r="C45" i="4"/>
  <c r="C48" i="4"/>
  <c r="C50" i="4"/>
  <c r="C15" i="4"/>
  <c r="C17" i="4"/>
  <c r="C51" i="4"/>
  <c r="L41" i="4"/>
  <c r="K41" i="4"/>
  <c r="J41" i="4"/>
  <c r="H41" i="4"/>
  <c r="F41" i="4"/>
  <c r="E41" i="4"/>
  <c r="D41" i="4"/>
  <c r="C41" i="4"/>
  <c r="L24" i="4"/>
  <c r="L26" i="4"/>
  <c r="L27" i="4"/>
  <c r="K24" i="4"/>
  <c r="K26" i="4"/>
  <c r="K27" i="4"/>
  <c r="J24" i="4"/>
  <c r="J26" i="4"/>
  <c r="J27" i="4"/>
  <c r="H24" i="4"/>
  <c r="H26" i="4"/>
  <c r="H27" i="4"/>
  <c r="F24" i="4"/>
  <c r="F26" i="4"/>
  <c r="F27" i="4"/>
  <c r="E24" i="4"/>
  <c r="E26" i="4"/>
  <c r="E27" i="4"/>
  <c r="D24" i="4"/>
  <c r="D26" i="4"/>
  <c r="D27" i="4"/>
  <c r="C24" i="4"/>
  <c r="C26" i="4"/>
  <c r="C27" i="4"/>
  <c r="A23" i="4"/>
  <c r="A22" i="4"/>
  <c r="L19" i="9"/>
  <c r="L46" i="9"/>
  <c r="L38" i="9"/>
  <c r="L47" i="9"/>
  <c r="L49" i="9"/>
  <c r="L50" i="9"/>
  <c r="L51" i="9"/>
  <c r="L52" i="9"/>
  <c r="L13" i="9"/>
  <c r="L61" i="9"/>
  <c r="N38" i="10"/>
  <c r="N41" i="10"/>
  <c r="N43" i="10"/>
  <c r="N50" i="10"/>
  <c r="N53" i="10"/>
  <c r="N54" i="10"/>
  <c r="J30" i="8"/>
  <c r="J28" i="8"/>
  <c r="J26" i="8"/>
  <c r="N39" i="8"/>
  <c r="M39" i="8"/>
  <c r="L39" i="8"/>
  <c r="H39" i="8"/>
  <c r="G39" i="8"/>
  <c r="F39" i="8"/>
  <c r="E39" i="8"/>
  <c r="C39" i="8"/>
  <c r="J35" i="8"/>
  <c r="J36" i="8"/>
  <c r="J37" i="8"/>
  <c r="J38" i="8"/>
  <c r="J39" i="8"/>
  <c r="C19" i="11"/>
  <c r="C11" i="11"/>
  <c r="C27" i="11"/>
  <c r="C12" i="11"/>
  <c r="C13" i="11"/>
  <c r="C32" i="11"/>
  <c r="C14" i="11"/>
  <c r="C10" i="11"/>
  <c r="D19" i="11"/>
  <c r="D11" i="11"/>
  <c r="D27" i="11"/>
  <c r="D12" i="11"/>
  <c r="D13" i="11"/>
  <c r="D32" i="11"/>
  <c r="D14" i="11"/>
  <c r="D10" i="11"/>
  <c r="E19" i="11"/>
  <c r="E11" i="11"/>
  <c r="E27" i="11"/>
  <c r="E12" i="11"/>
  <c r="E13" i="11"/>
  <c r="E32" i="11"/>
  <c r="E14" i="11"/>
  <c r="E10" i="11"/>
  <c r="F19" i="11"/>
  <c r="F11" i="11"/>
  <c r="F27" i="11"/>
  <c r="F12" i="11"/>
  <c r="F13" i="11"/>
  <c r="F32" i="11"/>
  <c r="F14" i="11"/>
  <c r="F10" i="11"/>
  <c r="H11" i="11"/>
  <c r="H12" i="11"/>
  <c r="H13" i="11"/>
  <c r="H14" i="11"/>
  <c r="H10" i="11"/>
  <c r="J19" i="11"/>
  <c r="J11" i="11"/>
  <c r="J27" i="11"/>
  <c r="J12" i="11"/>
  <c r="J13" i="11"/>
  <c r="J32" i="11"/>
  <c r="J14" i="11"/>
  <c r="J10" i="11"/>
  <c r="K19" i="11"/>
  <c r="K11" i="11"/>
  <c r="K27" i="11"/>
  <c r="K12" i="11"/>
  <c r="K13" i="11"/>
  <c r="K32" i="11"/>
  <c r="K14" i="11"/>
  <c r="K10" i="11"/>
  <c r="L19" i="11"/>
  <c r="L11" i="11"/>
  <c r="L27" i="11"/>
  <c r="L12" i="11"/>
  <c r="L13" i="11"/>
  <c r="L32" i="11"/>
  <c r="L14" i="11"/>
  <c r="L10" i="11"/>
  <c r="C16" i="11"/>
  <c r="D16" i="11"/>
  <c r="E16" i="11"/>
  <c r="F16" i="11"/>
  <c r="H17" i="11"/>
  <c r="H18" i="11"/>
  <c r="H20" i="11"/>
  <c r="H21" i="11"/>
  <c r="H22" i="11"/>
  <c r="H23" i="11"/>
  <c r="H24" i="11"/>
  <c r="H19" i="11"/>
  <c r="H25" i="11"/>
  <c r="H16" i="11"/>
  <c r="J16" i="11"/>
  <c r="K16" i="11"/>
  <c r="L16" i="11"/>
  <c r="H28" i="11"/>
  <c r="H29" i="11"/>
  <c r="H30" i="11"/>
  <c r="H27" i="11"/>
  <c r="H33" i="11"/>
  <c r="H34" i="11"/>
  <c r="H32" i="11"/>
  <c r="H10" i="9"/>
  <c r="E12" i="10"/>
  <c r="F12" i="10"/>
  <c r="G12" i="10"/>
  <c r="H12" i="10"/>
  <c r="J12" i="10"/>
  <c r="L12" i="10"/>
  <c r="M12" i="10"/>
  <c r="N12" i="10"/>
  <c r="J13" i="10"/>
  <c r="E14" i="10"/>
  <c r="F14" i="10"/>
  <c r="G14" i="10"/>
  <c r="H14" i="10"/>
  <c r="J14" i="10"/>
  <c r="L14" i="10"/>
  <c r="M14" i="10"/>
  <c r="N14" i="10"/>
  <c r="J16" i="10"/>
  <c r="J17" i="10"/>
  <c r="J18" i="10"/>
  <c r="E19" i="10"/>
  <c r="F19" i="10"/>
  <c r="G19" i="10"/>
  <c r="H19" i="10"/>
  <c r="J19" i="10"/>
  <c r="L19" i="10"/>
  <c r="M19" i="10"/>
  <c r="N19" i="10"/>
  <c r="E20" i="10"/>
  <c r="F20" i="10"/>
  <c r="G20" i="10"/>
  <c r="H20" i="10"/>
  <c r="J20" i="10"/>
  <c r="L20" i="10"/>
  <c r="M20" i="10"/>
  <c r="N20" i="10"/>
  <c r="E24" i="10"/>
  <c r="F24" i="10"/>
  <c r="G24" i="10"/>
  <c r="H24" i="10"/>
  <c r="J24" i="10"/>
  <c r="L24" i="10"/>
  <c r="M24" i="10"/>
  <c r="N24" i="10"/>
  <c r="J25" i="10"/>
  <c r="E26" i="10"/>
  <c r="F26" i="10"/>
  <c r="G26" i="10"/>
  <c r="H26" i="10"/>
  <c r="J26" i="10"/>
  <c r="L26" i="10"/>
  <c r="M26" i="10"/>
  <c r="N26" i="10"/>
  <c r="J28" i="10"/>
  <c r="J29" i="10"/>
  <c r="J30" i="10"/>
  <c r="J31" i="10"/>
  <c r="J32" i="10"/>
  <c r="E33" i="10"/>
  <c r="F33" i="10"/>
  <c r="G33" i="10"/>
  <c r="H33" i="10"/>
  <c r="J33" i="10"/>
  <c r="L33" i="10"/>
  <c r="M33" i="10"/>
  <c r="N33" i="10"/>
  <c r="E34" i="10"/>
  <c r="F34" i="10"/>
  <c r="G34" i="10"/>
  <c r="H34" i="10"/>
  <c r="J34" i="10"/>
  <c r="L34" i="10"/>
  <c r="M34" i="10"/>
  <c r="N34" i="10"/>
  <c r="E38" i="10"/>
  <c r="F38" i="10"/>
  <c r="G38" i="10"/>
  <c r="H38" i="10"/>
  <c r="J38" i="10"/>
  <c r="L38" i="10"/>
  <c r="J39" i="10"/>
  <c r="J40" i="10"/>
  <c r="E41" i="10"/>
  <c r="F41" i="10"/>
  <c r="G41" i="10"/>
  <c r="H41" i="10"/>
  <c r="J41" i="10"/>
  <c r="L41" i="10"/>
  <c r="J42" i="10"/>
  <c r="E43" i="10"/>
  <c r="F43" i="10"/>
  <c r="G43" i="10"/>
  <c r="H43" i="10"/>
  <c r="J43" i="10"/>
  <c r="L43" i="10"/>
  <c r="J45" i="10"/>
  <c r="J46" i="10"/>
  <c r="J47" i="10"/>
  <c r="J48" i="10"/>
  <c r="J49" i="10"/>
  <c r="E50" i="10"/>
  <c r="F50" i="10"/>
  <c r="G50" i="10"/>
  <c r="H50" i="10"/>
  <c r="J50" i="10"/>
  <c r="L50" i="10"/>
  <c r="J51" i="10"/>
  <c r="J52" i="10"/>
  <c r="E53" i="10"/>
  <c r="F53" i="10"/>
  <c r="G53" i="10"/>
  <c r="H53" i="10"/>
  <c r="J53" i="10"/>
  <c r="L53" i="10"/>
  <c r="E54" i="10"/>
  <c r="F54" i="10"/>
  <c r="G54" i="10"/>
  <c r="H54" i="10"/>
  <c r="J54" i="10"/>
  <c r="L54" i="10"/>
  <c r="H11" i="9"/>
  <c r="H12" i="9"/>
  <c r="C13" i="9"/>
  <c r="D13" i="9"/>
  <c r="E13" i="9"/>
  <c r="F13" i="9"/>
  <c r="H13" i="9"/>
  <c r="J13" i="9"/>
  <c r="K13" i="9"/>
  <c r="H16" i="9"/>
  <c r="H17" i="9"/>
  <c r="H18" i="9"/>
  <c r="C19" i="9"/>
  <c r="D19" i="9"/>
  <c r="E19" i="9"/>
  <c r="F19" i="9"/>
  <c r="H19" i="9"/>
  <c r="J19" i="9"/>
  <c r="K19" i="9"/>
  <c r="H21" i="9"/>
  <c r="H22" i="9"/>
  <c r="C23" i="9"/>
  <c r="D23" i="9"/>
  <c r="E23" i="9"/>
  <c r="F23" i="9"/>
  <c r="H23" i="9"/>
  <c r="J23" i="9"/>
  <c r="K23" i="9"/>
  <c r="L23" i="9"/>
  <c r="C26" i="9"/>
  <c r="D26" i="9"/>
  <c r="E26" i="9"/>
  <c r="F26" i="9"/>
  <c r="H26" i="9"/>
  <c r="J26" i="9"/>
  <c r="K26" i="9"/>
  <c r="L26" i="9"/>
  <c r="C27" i="9"/>
  <c r="D27" i="9"/>
  <c r="E27" i="9"/>
  <c r="F27" i="9"/>
  <c r="H27" i="9"/>
  <c r="J27" i="9"/>
  <c r="K27" i="9"/>
  <c r="L27" i="9"/>
  <c r="C28" i="9"/>
  <c r="D28" i="9"/>
  <c r="E28" i="9"/>
  <c r="F28" i="9"/>
  <c r="H28" i="9"/>
  <c r="J28" i="9"/>
  <c r="K28" i="9"/>
  <c r="L28" i="9"/>
  <c r="C29" i="9"/>
  <c r="D29" i="9"/>
  <c r="E29" i="9"/>
  <c r="F29" i="9"/>
  <c r="H29" i="9"/>
  <c r="J29" i="9"/>
  <c r="K29" i="9"/>
  <c r="L29" i="9"/>
  <c r="C31" i="9"/>
  <c r="D31" i="9"/>
  <c r="E31" i="9"/>
  <c r="F31" i="9"/>
  <c r="H31" i="9"/>
  <c r="J31" i="9"/>
  <c r="K31" i="9"/>
  <c r="L31" i="9"/>
  <c r="C32" i="9"/>
  <c r="D32" i="9"/>
  <c r="E32" i="9"/>
  <c r="F32" i="9"/>
  <c r="H32" i="9"/>
  <c r="J32" i="9"/>
  <c r="K32" i="9"/>
  <c r="L32" i="9"/>
  <c r="H35" i="9"/>
  <c r="H36" i="9"/>
  <c r="H37" i="9"/>
  <c r="C38" i="9"/>
  <c r="D38" i="9"/>
  <c r="E38" i="9"/>
  <c r="F38" i="9"/>
  <c r="H38" i="9"/>
  <c r="J38" i="9"/>
  <c r="K38" i="9"/>
  <c r="H41" i="9"/>
  <c r="H42" i="9"/>
  <c r="H43" i="9"/>
  <c r="C44" i="9"/>
  <c r="D44" i="9"/>
  <c r="E44" i="9"/>
  <c r="F44" i="9"/>
  <c r="H44" i="9"/>
  <c r="J44" i="9"/>
  <c r="K44" i="9"/>
  <c r="L44" i="9"/>
  <c r="C46" i="9"/>
  <c r="D46" i="9"/>
  <c r="E46" i="9"/>
  <c r="F46" i="9"/>
  <c r="H46" i="9"/>
  <c r="J46" i="9"/>
  <c r="K46" i="9"/>
  <c r="C47" i="9"/>
  <c r="D47" i="9"/>
  <c r="E47" i="9"/>
  <c r="F47" i="9"/>
  <c r="H47" i="9"/>
  <c r="J47" i="9"/>
  <c r="K47" i="9"/>
  <c r="C49" i="9"/>
  <c r="D49" i="9"/>
  <c r="E49" i="9"/>
  <c r="F49" i="9"/>
  <c r="H49" i="9"/>
  <c r="J49" i="9"/>
  <c r="K49" i="9"/>
  <c r="C50" i="9"/>
  <c r="D50" i="9"/>
  <c r="E50" i="9"/>
  <c r="F50" i="9"/>
  <c r="H50" i="9"/>
  <c r="J50" i="9"/>
  <c r="K50" i="9"/>
  <c r="C51" i="9"/>
  <c r="D51" i="9"/>
  <c r="E51" i="9"/>
  <c r="F51" i="9"/>
  <c r="H51" i="9"/>
  <c r="J51" i="9"/>
  <c r="K51" i="9"/>
  <c r="C52" i="9"/>
  <c r="D52" i="9"/>
  <c r="E52" i="9"/>
  <c r="F52" i="9"/>
  <c r="H52" i="9"/>
  <c r="J52" i="9"/>
  <c r="K52" i="9"/>
  <c r="C53" i="9"/>
  <c r="D53" i="9"/>
  <c r="E53" i="9"/>
  <c r="F53" i="9"/>
  <c r="H53" i="9"/>
  <c r="J53" i="9"/>
  <c r="K53" i="9"/>
  <c r="L53" i="9"/>
  <c r="C56" i="9"/>
  <c r="D56" i="9"/>
  <c r="E56" i="9"/>
  <c r="F56" i="9"/>
  <c r="H56" i="9"/>
  <c r="J56" i="9"/>
  <c r="K56" i="9"/>
  <c r="L56" i="9"/>
  <c r="C57" i="9"/>
  <c r="D57" i="9"/>
  <c r="E57" i="9"/>
  <c r="F57" i="9"/>
  <c r="H57" i="9"/>
  <c r="J57" i="9"/>
  <c r="K57" i="9"/>
  <c r="L57" i="9"/>
  <c r="C58" i="9"/>
  <c r="D58" i="9"/>
  <c r="E58" i="9"/>
  <c r="F58" i="9"/>
  <c r="H58" i="9"/>
  <c r="J58" i="9"/>
  <c r="K58" i="9"/>
  <c r="L58" i="9"/>
  <c r="C59" i="9"/>
  <c r="D59" i="9"/>
  <c r="E59" i="9"/>
  <c r="F59" i="9"/>
  <c r="H59" i="9"/>
  <c r="J59" i="9"/>
  <c r="K59" i="9"/>
  <c r="L59" i="9"/>
  <c r="C61" i="9"/>
  <c r="D61" i="9"/>
  <c r="E61" i="9"/>
  <c r="F61" i="9"/>
  <c r="H61" i="9"/>
  <c r="J61" i="9"/>
  <c r="K61" i="9"/>
  <c r="C11" i="8"/>
  <c r="L11" i="8"/>
  <c r="M11" i="8"/>
  <c r="J14" i="8"/>
  <c r="J15" i="8"/>
  <c r="C16" i="8"/>
  <c r="M16" i="8"/>
  <c r="J19" i="8"/>
  <c r="J20" i="8"/>
  <c r="C21" i="8"/>
  <c r="E41" i="8"/>
  <c r="F41" i="8"/>
  <c r="G41" i="8"/>
  <c r="H41" i="8"/>
  <c r="J41" i="8"/>
  <c r="L41" i="8"/>
  <c r="M41" i="8"/>
  <c r="N41" i="8"/>
  <c r="C19" i="7"/>
  <c r="E19" i="7"/>
  <c r="F19" i="7"/>
  <c r="G19" i="7"/>
  <c r="H19" i="7"/>
  <c r="J19" i="7"/>
  <c r="L19" i="7"/>
  <c r="N19" i="7"/>
  <c r="C29" i="7"/>
  <c r="E29" i="7"/>
  <c r="F29" i="7"/>
  <c r="G29" i="7"/>
  <c r="H29" i="7"/>
  <c r="J29" i="7"/>
  <c r="L29" i="7"/>
  <c r="M29" i="7"/>
  <c r="N29" i="7"/>
  <c r="C40" i="7"/>
  <c r="E40" i="7"/>
  <c r="F40" i="7"/>
  <c r="G40" i="7"/>
  <c r="H40" i="7"/>
  <c r="J40" i="7"/>
  <c r="L40" i="7"/>
  <c r="M40" i="7"/>
  <c r="N40" i="7"/>
  <c r="C43" i="7"/>
  <c r="E43" i="7"/>
  <c r="F43" i="7"/>
  <c r="G43" i="7"/>
  <c r="H43" i="7"/>
  <c r="J43" i="7"/>
  <c r="L43" i="7"/>
  <c r="M43" i="7"/>
  <c r="N43" i="7"/>
  <c r="C45" i="7"/>
  <c r="E45" i="7"/>
  <c r="F45" i="7"/>
  <c r="G45" i="7"/>
  <c r="H45" i="7"/>
  <c r="J45" i="7"/>
  <c r="L45" i="7"/>
  <c r="M45" i="7"/>
  <c r="N45" i="7"/>
  <c r="C47" i="7"/>
  <c r="E47" i="7"/>
  <c r="F47" i="7"/>
  <c r="G47" i="7"/>
  <c r="H47" i="7"/>
  <c r="J47" i="7"/>
  <c r="L47" i="7"/>
  <c r="M47" i="7"/>
  <c r="N47" i="7"/>
  <c r="C48" i="7"/>
  <c r="E48" i="7"/>
  <c r="F48" i="7"/>
  <c r="G48" i="7"/>
  <c r="H48" i="7"/>
  <c r="J48" i="7"/>
  <c r="L48" i="7"/>
  <c r="M48" i="7"/>
  <c r="N48" i="7"/>
  <c r="C49" i="7"/>
  <c r="E49" i="7"/>
  <c r="F49" i="7"/>
  <c r="G49" i="7"/>
  <c r="H49" i="7"/>
  <c r="J49" i="7"/>
  <c r="L49" i="7"/>
  <c r="M49" i="7"/>
  <c r="N49" i="7"/>
  <c r="C50" i="7"/>
  <c r="E50" i="7"/>
  <c r="F50" i="7"/>
  <c r="G50" i="7"/>
  <c r="H50" i="7"/>
  <c r="J50" i="7"/>
  <c r="L50" i="7"/>
  <c r="M50" i="7"/>
  <c r="N50" i="7"/>
  <c r="C53" i="7"/>
  <c r="E53" i="7"/>
  <c r="F53" i="7"/>
  <c r="G53" i="7"/>
  <c r="H53" i="7"/>
  <c r="J53" i="7"/>
  <c r="L53" i="7"/>
  <c r="M53" i="7"/>
  <c r="N53" i="7"/>
  <c r="C56" i="7"/>
  <c r="E56" i="7"/>
  <c r="F56" i="7"/>
  <c r="G56" i="7"/>
  <c r="H56" i="7"/>
  <c r="J56" i="7"/>
  <c r="L56" i="7"/>
  <c r="M56" i="7"/>
  <c r="N56" i="7"/>
  <c r="B9" i="6"/>
  <c r="B10" i="6"/>
  <c r="B11" i="6"/>
  <c r="B12" i="6"/>
  <c r="B13" i="6"/>
  <c r="E15" i="6"/>
  <c r="F15" i="6"/>
  <c r="G15" i="6"/>
  <c r="H15" i="6"/>
  <c r="I15" i="6"/>
  <c r="J15" i="6"/>
  <c r="K15" i="6"/>
  <c r="B14" i="5"/>
  <c r="C14" i="5"/>
  <c r="D14" i="5"/>
  <c r="E14" i="5"/>
  <c r="F14" i="5"/>
  <c r="G14" i="5"/>
  <c r="H14" i="5"/>
  <c r="I14" i="5"/>
  <c r="B20" i="5"/>
  <c r="C20" i="5"/>
  <c r="D20" i="5"/>
  <c r="E20" i="5"/>
  <c r="F20" i="5"/>
  <c r="G20" i="5"/>
  <c r="H20" i="5"/>
  <c r="I20" i="5"/>
  <c r="B30" i="5"/>
  <c r="C30" i="5"/>
  <c r="D30" i="5"/>
  <c r="E30" i="5"/>
  <c r="F30" i="5"/>
  <c r="G30" i="5"/>
  <c r="H30" i="5"/>
  <c r="I30" i="5"/>
  <c r="B35" i="5"/>
  <c r="C35" i="5"/>
  <c r="D35" i="5"/>
  <c r="E35" i="5"/>
  <c r="F35" i="5"/>
  <c r="G35" i="5"/>
  <c r="H35" i="5"/>
  <c r="I35" i="5"/>
  <c r="B43" i="5"/>
  <c r="C43" i="5"/>
  <c r="D43" i="5"/>
  <c r="E43" i="5"/>
  <c r="F43" i="5"/>
  <c r="G43" i="5"/>
  <c r="H43" i="5"/>
  <c r="I43" i="5"/>
  <c r="B44" i="5"/>
  <c r="C44" i="5"/>
  <c r="D44" i="5"/>
  <c r="E44" i="5"/>
  <c r="F44" i="5"/>
  <c r="G44" i="5"/>
  <c r="H44" i="5"/>
  <c r="I44" i="5"/>
  <c r="D10" i="2"/>
  <c r="E10" i="2"/>
  <c r="F10" i="2"/>
  <c r="G10" i="2"/>
  <c r="I10" i="2"/>
  <c r="K10" i="2"/>
  <c r="L10" i="2"/>
  <c r="M10" i="2"/>
  <c r="A22" i="3"/>
  <c r="A49" i="3"/>
  <c r="C49" i="3"/>
  <c r="D49" i="3"/>
  <c r="E49" i="3"/>
  <c r="F49" i="3"/>
  <c r="H49" i="3"/>
  <c r="J49" i="3"/>
  <c r="K49" i="3"/>
  <c r="L49" i="3"/>
  <c r="A28" i="3"/>
  <c r="A50" i="3"/>
  <c r="C50" i="3"/>
  <c r="D50" i="3"/>
  <c r="E50" i="3"/>
  <c r="F50" i="3"/>
  <c r="H50" i="3"/>
  <c r="J50" i="3"/>
  <c r="K50" i="3"/>
  <c r="L50" i="3"/>
  <c r="A20" i="3"/>
  <c r="A52" i="3"/>
  <c r="C52" i="3"/>
  <c r="D52" i="3"/>
  <c r="E52" i="3"/>
  <c r="F52" i="3"/>
  <c r="H52" i="3"/>
  <c r="J52" i="3"/>
  <c r="K52" i="3"/>
  <c r="L52" i="3"/>
  <c r="A19" i="3"/>
  <c r="A53" i="3"/>
  <c r="C53" i="3"/>
  <c r="D53" i="3"/>
  <c r="E53" i="3"/>
  <c r="F53" i="3"/>
  <c r="H53" i="3"/>
  <c r="J53" i="3"/>
  <c r="K53" i="3"/>
  <c r="L53" i="3"/>
  <c r="A21" i="3"/>
  <c r="A54" i="3"/>
  <c r="C54" i="3"/>
  <c r="D54" i="3"/>
  <c r="E54" i="3"/>
  <c r="F54" i="3"/>
  <c r="H54" i="3"/>
  <c r="J54" i="3"/>
  <c r="K54" i="3"/>
  <c r="L54" i="3"/>
  <c r="A23" i="3"/>
  <c r="A55" i="3"/>
  <c r="C55" i="3"/>
  <c r="D55" i="3"/>
  <c r="E55" i="3"/>
  <c r="F55" i="3"/>
  <c r="H55" i="3"/>
  <c r="J55" i="3"/>
  <c r="K55" i="3"/>
  <c r="L55" i="3"/>
  <c r="A24" i="3"/>
  <c r="A56" i="3"/>
  <c r="C56" i="3"/>
  <c r="D56" i="3"/>
  <c r="E56" i="3"/>
  <c r="F56" i="3"/>
  <c r="H56" i="3"/>
  <c r="J56" i="3"/>
  <c r="K56" i="3"/>
  <c r="L56" i="3"/>
  <c r="A25" i="3"/>
  <c r="A57" i="3"/>
  <c r="C57" i="3"/>
  <c r="D57" i="3"/>
  <c r="E57" i="3"/>
  <c r="F57" i="3"/>
  <c r="H57" i="3"/>
  <c r="J57" i="3"/>
  <c r="K57" i="3"/>
  <c r="L57" i="3"/>
  <c r="A26" i="3"/>
  <c r="A58" i="3"/>
  <c r="C58" i="3"/>
  <c r="D58" i="3"/>
  <c r="E58" i="3"/>
  <c r="F58" i="3"/>
  <c r="H58" i="3"/>
  <c r="J58" i="3"/>
  <c r="K58" i="3"/>
  <c r="L58" i="3"/>
  <c r="A27" i="3"/>
  <c r="A59" i="3"/>
  <c r="C59" i="3"/>
  <c r="D59" i="3"/>
  <c r="E59" i="3"/>
  <c r="F59" i="3"/>
  <c r="H59" i="3"/>
  <c r="J59" i="3"/>
  <c r="K59" i="3"/>
  <c r="L59" i="3"/>
  <c r="A60" i="3"/>
  <c r="C33" i="3"/>
  <c r="C60" i="3"/>
  <c r="D33" i="3"/>
  <c r="D60" i="3"/>
  <c r="E33" i="3"/>
  <c r="E60" i="3"/>
  <c r="F33" i="3"/>
  <c r="F60" i="3"/>
  <c r="H33" i="3"/>
  <c r="H60" i="3"/>
  <c r="J33" i="3"/>
  <c r="J60" i="3"/>
  <c r="K33" i="3"/>
  <c r="K60" i="3"/>
  <c r="L33" i="3"/>
  <c r="L60" i="3"/>
  <c r="A62" i="3"/>
  <c r="C34" i="3"/>
  <c r="C62" i="3"/>
  <c r="D34" i="3"/>
  <c r="D62" i="3"/>
  <c r="E34" i="3"/>
  <c r="E62" i="3"/>
  <c r="F34" i="3"/>
  <c r="F62" i="3"/>
  <c r="H34" i="3"/>
  <c r="H62" i="3"/>
  <c r="J34" i="3"/>
  <c r="J62" i="3"/>
  <c r="K34" i="3"/>
  <c r="K62" i="3"/>
  <c r="L34" i="3"/>
  <c r="L62" i="3"/>
  <c r="C12" i="3"/>
  <c r="D12" i="3"/>
  <c r="E12" i="3"/>
  <c r="F12" i="3"/>
  <c r="H12" i="3"/>
  <c r="J12" i="3"/>
  <c r="K12" i="3"/>
  <c r="L12" i="3"/>
  <c r="C15" i="3"/>
  <c r="D15" i="3"/>
  <c r="E15" i="3"/>
  <c r="F15" i="3"/>
  <c r="H15" i="3"/>
  <c r="J15" i="3"/>
  <c r="K15" i="3"/>
  <c r="L15" i="3"/>
  <c r="C16" i="3"/>
  <c r="D16" i="3"/>
  <c r="E16" i="3"/>
  <c r="F16" i="3"/>
  <c r="H16" i="3"/>
  <c r="J16" i="3"/>
  <c r="K16" i="3"/>
  <c r="L16" i="3"/>
  <c r="A18" i="3"/>
  <c r="C29" i="3"/>
  <c r="D29" i="3"/>
  <c r="E29" i="3"/>
  <c r="F29" i="3"/>
  <c r="H29" i="3"/>
  <c r="J29" i="3"/>
  <c r="K29" i="3"/>
  <c r="L29" i="3"/>
  <c r="C30" i="3"/>
  <c r="D30" i="3"/>
  <c r="E30" i="3"/>
  <c r="F30" i="3"/>
  <c r="H30" i="3"/>
  <c r="J30" i="3"/>
  <c r="K30" i="3"/>
  <c r="L30" i="3"/>
  <c r="C32" i="3"/>
  <c r="D32" i="3"/>
  <c r="E32" i="3"/>
  <c r="F32" i="3"/>
  <c r="H32" i="3"/>
  <c r="J32" i="3"/>
  <c r="K32" i="3"/>
  <c r="L32" i="3"/>
  <c r="A33" i="3"/>
  <c r="A34" i="3"/>
  <c r="C35" i="3"/>
  <c r="D35" i="3"/>
  <c r="E35" i="3"/>
  <c r="F35" i="3"/>
  <c r="H35" i="3"/>
  <c r="J35" i="3"/>
  <c r="K35" i="3"/>
  <c r="L35" i="3"/>
  <c r="C36" i="3"/>
  <c r="D36" i="3"/>
  <c r="E36" i="3"/>
  <c r="F36" i="3"/>
  <c r="H36" i="3"/>
  <c r="J36" i="3"/>
  <c r="K36" i="3"/>
  <c r="L36" i="3"/>
  <c r="C45" i="3"/>
  <c r="D45" i="3"/>
  <c r="E45" i="3"/>
  <c r="F45" i="3"/>
  <c r="H45" i="3"/>
  <c r="J45" i="3"/>
  <c r="K45" i="3"/>
  <c r="L45" i="3"/>
  <c r="C48" i="3"/>
  <c r="D48" i="3"/>
  <c r="E48" i="3"/>
  <c r="F48" i="3"/>
  <c r="H48" i="3"/>
  <c r="J48" i="3"/>
  <c r="K48" i="3"/>
  <c r="L48" i="3"/>
  <c r="C63" i="3"/>
  <c r="D63" i="3"/>
  <c r="E63" i="3"/>
  <c r="F63" i="3"/>
  <c r="H63" i="3"/>
  <c r="J63" i="3"/>
  <c r="K63" i="3"/>
  <c r="L63" i="3"/>
  <c r="C64" i="3"/>
  <c r="D64" i="3"/>
  <c r="E64" i="3"/>
  <c r="F64" i="3"/>
  <c r="H64" i="3"/>
  <c r="J64" i="3"/>
  <c r="K64" i="3"/>
  <c r="L64" i="3"/>
  <c r="A73" i="3"/>
  <c r="C73" i="3"/>
  <c r="D73" i="3"/>
  <c r="E73" i="3"/>
  <c r="F73" i="3"/>
  <c r="H73" i="3"/>
  <c r="J73" i="3"/>
  <c r="K73" i="3"/>
  <c r="L73" i="3"/>
  <c r="A74" i="3"/>
  <c r="C74" i="3"/>
  <c r="D74" i="3"/>
  <c r="E74" i="3"/>
  <c r="F74" i="3"/>
  <c r="H74" i="3"/>
  <c r="J74" i="3"/>
  <c r="K74" i="3"/>
  <c r="L74" i="3"/>
  <c r="A75" i="3"/>
  <c r="C75" i="3"/>
  <c r="D75" i="3"/>
  <c r="E75" i="3"/>
  <c r="F75" i="3"/>
  <c r="H75" i="3"/>
  <c r="J75" i="3"/>
  <c r="K75" i="3"/>
  <c r="L75" i="3"/>
  <c r="A76" i="3"/>
  <c r="C76" i="3"/>
  <c r="D76" i="3"/>
  <c r="E76" i="3"/>
  <c r="F76" i="3"/>
  <c r="H76" i="3"/>
  <c r="J76" i="3"/>
  <c r="K76" i="3"/>
  <c r="L76" i="3"/>
  <c r="A77" i="3"/>
  <c r="C77" i="3"/>
  <c r="D77" i="3"/>
  <c r="E77" i="3"/>
  <c r="F77" i="3"/>
  <c r="H77" i="3"/>
  <c r="J77" i="3"/>
  <c r="K77" i="3"/>
  <c r="L77" i="3"/>
  <c r="A78" i="3"/>
  <c r="C78" i="3"/>
  <c r="D78" i="3"/>
  <c r="E78" i="3"/>
  <c r="F78" i="3"/>
  <c r="H78" i="3"/>
  <c r="J78" i="3"/>
  <c r="K78" i="3"/>
  <c r="L78" i="3"/>
  <c r="A79" i="3"/>
  <c r="C79" i="3"/>
  <c r="D79" i="3"/>
  <c r="E79" i="3"/>
  <c r="F79" i="3"/>
  <c r="H79" i="3"/>
  <c r="J79" i="3"/>
  <c r="K79" i="3"/>
  <c r="L79" i="3"/>
  <c r="A80" i="3"/>
  <c r="C80" i="3"/>
  <c r="D80" i="3"/>
  <c r="E80" i="3"/>
  <c r="F80" i="3"/>
  <c r="H80" i="3"/>
  <c r="J80" i="3"/>
  <c r="K80" i="3"/>
  <c r="L80" i="3"/>
  <c r="A81" i="3"/>
  <c r="C81" i="3"/>
  <c r="D81" i="3"/>
  <c r="E81" i="3"/>
  <c r="F81" i="3"/>
  <c r="H81" i="3"/>
  <c r="J81" i="3"/>
  <c r="K81" i="3"/>
  <c r="L81" i="3"/>
  <c r="A82" i="3"/>
  <c r="C82" i="3"/>
  <c r="D82" i="3"/>
  <c r="E82" i="3"/>
  <c r="F82" i="3"/>
  <c r="H82" i="3"/>
  <c r="J82" i="3"/>
  <c r="K82" i="3"/>
  <c r="L82" i="3"/>
  <c r="C83" i="3"/>
  <c r="D83" i="3"/>
  <c r="E83" i="3"/>
  <c r="F83" i="3"/>
  <c r="H83" i="3"/>
  <c r="J83" i="3"/>
  <c r="K83" i="3"/>
  <c r="L83" i="3"/>
  <c r="C85" i="3"/>
  <c r="D85" i="3"/>
  <c r="E85" i="3"/>
  <c r="F85" i="3"/>
  <c r="H85" i="3"/>
  <c r="J85" i="3"/>
  <c r="K85" i="3"/>
  <c r="L85" i="3"/>
  <c r="C87" i="3"/>
  <c r="D87" i="3"/>
  <c r="E87" i="3"/>
  <c r="F87" i="3"/>
  <c r="H87" i="3"/>
  <c r="J87" i="3"/>
  <c r="K87" i="3"/>
  <c r="L87" i="3"/>
  <c r="C89" i="3"/>
  <c r="D89" i="3"/>
  <c r="E89" i="3"/>
  <c r="F89" i="3"/>
  <c r="H89" i="3"/>
  <c r="J89" i="3"/>
  <c r="K89" i="3"/>
  <c r="L89" i="3"/>
  <c r="D24" i="2"/>
  <c r="E24" i="2"/>
  <c r="F24" i="2"/>
  <c r="G24" i="2"/>
  <c r="I24" i="2"/>
  <c r="K24" i="2"/>
  <c r="L24" i="2"/>
  <c r="M24" i="2"/>
  <c r="D26" i="2"/>
  <c r="E26" i="2"/>
  <c r="F26" i="2"/>
  <c r="G26" i="2"/>
  <c r="I26" i="2"/>
  <c r="K26" i="2"/>
  <c r="L26" i="2"/>
  <c r="M26" i="2"/>
  <c r="D28" i="2"/>
  <c r="E28" i="2"/>
  <c r="F28" i="2"/>
  <c r="G28" i="2"/>
  <c r="I28" i="2"/>
  <c r="K28" i="2"/>
  <c r="L28" i="2"/>
  <c r="M28" i="2"/>
  <c r="D32" i="2"/>
  <c r="E32" i="2"/>
  <c r="F32" i="2"/>
  <c r="G32" i="2"/>
  <c r="I32" i="2"/>
  <c r="K32" i="2"/>
  <c r="L32" i="2"/>
  <c r="M32" i="2"/>
  <c r="D37" i="2"/>
  <c r="E37" i="2"/>
  <c r="F37" i="2"/>
  <c r="G37" i="2"/>
  <c r="I37" i="2"/>
  <c r="K37" i="2"/>
  <c r="L37" i="2"/>
  <c r="M37" i="2"/>
</calcChain>
</file>

<file path=xl/sharedStrings.xml><?xml version="1.0" encoding="utf-8"?>
<sst xmlns="http://schemas.openxmlformats.org/spreadsheetml/2006/main" count="489" uniqueCount="235">
  <si>
    <t>Horizontal Revenue</t>
  </si>
  <si>
    <t>Operational Data</t>
  </si>
  <si>
    <t>Cash Flows</t>
  </si>
  <si>
    <t>Balance Sheet Summary</t>
  </si>
  <si>
    <t>Balance Sheet</t>
  </si>
  <si>
    <t>GAAP</t>
  </si>
  <si>
    <t>Table of Contents</t>
  </si>
  <si>
    <t>Sheet</t>
  </si>
  <si>
    <t>`</t>
  </si>
  <si>
    <t>Weighted Average Shares - Diluted(1)</t>
  </si>
  <si>
    <t>Total Earnings (Loss) per Share</t>
  </si>
  <si>
    <t>GAAP Earnings (Loss) per Share - Diluted</t>
  </si>
  <si>
    <t>Total Operating Costs and Expenses</t>
  </si>
  <si>
    <t>Operating Costs and Expenses</t>
  </si>
  <si>
    <t>($ in millions except per share data)</t>
  </si>
  <si>
    <t>Income Statement</t>
  </si>
  <si>
    <t>Back</t>
  </si>
  <si>
    <t>Adjusted Non-GAAP Diluted EPS from Continuing operations</t>
  </si>
  <si>
    <t>Adjusted Non-GAAP weighted average shares outstanding</t>
  </si>
  <si>
    <t>Adjusted Net Income from Continuing Operations Available to Common Shareholders</t>
  </si>
  <si>
    <t>Dividend Paid</t>
  </si>
  <si>
    <t>Adjusted Net Income from Continuing operations</t>
  </si>
  <si>
    <t>Tax impact on adjustments</t>
  </si>
  <si>
    <t>Income tax expense (benefit)</t>
  </si>
  <si>
    <t>Adjusted PTP</t>
  </si>
  <si>
    <t>Pre-tax Income</t>
  </si>
  <si>
    <t>Reconcilation to Adjusted PTP</t>
  </si>
  <si>
    <t>($ in millions)</t>
  </si>
  <si>
    <t>Non-GAAP Reconcilliations: Adjusted Net Income</t>
  </si>
  <si>
    <t>Adjusted EBITDA</t>
  </si>
  <si>
    <t>Income (Loss) from Continuing Operations</t>
  </si>
  <si>
    <t>Reconcilation to Adjusted EBITDA</t>
  </si>
  <si>
    <t>Total Revenue</t>
  </si>
  <si>
    <t>Non-GAAP Reconcilliations: Adjusted EBITDA</t>
  </si>
  <si>
    <t>Adjusted Operating Income</t>
  </si>
  <si>
    <t>Operating Income</t>
  </si>
  <si>
    <t>Adjusted Gross Margin</t>
  </si>
  <si>
    <t>Gross Margin</t>
  </si>
  <si>
    <t>Revenue</t>
  </si>
  <si>
    <t>Non-GAAP Reconcilliations: Gross Margin and Adjusted Operating Income</t>
  </si>
  <si>
    <t>2018 Divested Adjusted EBITDA</t>
  </si>
  <si>
    <t>Reconciliation to Adjusted Revenue</t>
  </si>
  <si>
    <t>Unearned income</t>
  </si>
  <si>
    <t>Liabilities and Equity</t>
  </si>
  <si>
    <t>Total Assets</t>
  </si>
  <si>
    <t>Assets</t>
  </si>
  <si>
    <t>Debt Issuance Costs</t>
  </si>
  <si>
    <t>Capital Leases</t>
  </si>
  <si>
    <t>Revolver</t>
  </si>
  <si>
    <t>Bonds</t>
  </si>
  <si>
    <t>Term Loan B</t>
  </si>
  <si>
    <t>Term Loan A</t>
  </si>
  <si>
    <t>Total Debt</t>
  </si>
  <si>
    <t>Operating Cash Flow</t>
  </si>
  <si>
    <t>Premium on debt redemption</t>
  </si>
  <si>
    <t>Net cash provided by (used in) operating activities</t>
  </si>
  <si>
    <t>(Gain) loss on extinguishment of debt</t>
  </si>
  <si>
    <t>Cash Flows from Operating Activities:</t>
  </si>
  <si>
    <t>FY 2016</t>
  </si>
  <si>
    <t>Cash Flow</t>
  </si>
  <si>
    <t>* Note: Q1 2018 reflects central consolidation of IT related resources previously included in segments now within corporate.</t>
  </si>
  <si>
    <t>Top 50 Clients</t>
  </si>
  <si>
    <t>Top 20 Clients</t>
  </si>
  <si>
    <t>Top 5 Clients</t>
  </si>
  <si>
    <t>Client Concentration   (% of total)</t>
  </si>
  <si>
    <t>Total</t>
  </si>
  <si>
    <t>Corporate</t>
  </si>
  <si>
    <t>Other</t>
  </si>
  <si>
    <t>Public Sector</t>
  </si>
  <si>
    <t>Commercial</t>
  </si>
  <si>
    <t>Employees (Approx.; Quarter-end)</t>
  </si>
  <si>
    <t>Renewal Rate</t>
  </si>
  <si>
    <t>Renewal TCV</t>
  </si>
  <si>
    <t>New Business TCV</t>
  </si>
  <si>
    <t>Total Contract Value (TCV)</t>
  </si>
  <si>
    <t>Operational Metrics</t>
  </si>
  <si>
    <t>Total Adjusted EBITDA</t>
  </si>
  <si>
    <t>Commercial Industries</t>
  </si>
  <si>
    <t>Segment EBITDA (%)</t>
  </si>
  <si>
    <t>HE Charge</t>
  </si>
  <si>
    <t>NY MMIS Depreciation</t>
  </si>
  <si>
    <t>NY MMIS Charge</t>
  </si>
  <si>
    <t>Adjustments:</t>
  </si>
  <si>
    <t>Segment Depreciation and Amortization</t>
  </si>
  <si>
    <t>Total Segment Profit (Loss)</t>
  </si>
  <si>
    <t>Segment Adjusted EBITDA ($)</t>
  </si>
  <si>
    <t>Segment Depreciation &amp; Amortization</t>
  </si>
  <si>
    <t>Total Adjusted</t>
  </si>
  <si>
    <t>Adjusted Public Sector</t>
  </si>
  <si>
    <t>Segment Margin (%)</t>
  </si>
  <si>
    <t>NYMMIS</t>
  </si>
  <si>
    <t>Segment Profit (Loss) ($)</t>
  </si>
  <si>
    <t>Segment Summary</t>
  </si>
  <si>
    <t>Adjusted Segment EBITDA Margin</t>
  </si>
  <si>
    <t>Adjusted Segment EBITDA</t>
  </si>
  <si>
    <t>Segment EBITDA Adjusted for 606 and 2017 Divestitures</t>
  </si>
  <si>
    <t>ASC 606 Adjustment</t>
  </si>
  <si>
    <t>Segment Profit</t>
  </si>
  <si>
    <t>Total Adjusted Segment Revenue</t>
  </si>
  <si>
    <t>Segment Revenue Adjusted for 606 and 2017 Divestitures</t>
  </si>
  <si>
    <t>Segment Revenue</t>
  </si>
  <si>
    <t>Other Segment:</t>
  </si>
  <si>
    <t>Public Sector:</t>
  </si>
  <si>
    <t>Commercial Industries:</t>
  </si>
  <si>
    <t>Education</t>
  </si>
  <si>
    <t>Divestitures</t>
  </si>
  <si>
    <t>Other Segment</t>
  </si>
  <si>
    <t>Industry Services</t>
  </si>
  <si>
    <t>Non-Core</t>
  </si>
  <si>
    <t>Consolidated Summary</t>
  </si>
  <si>
    <t>Cost of Services</t>
  </si>
  <si>
    <t>Research and development</t>
  </si>
  <si>
    <t>Selling, general and administrative</t>
  </si>
  <si>
    <t>Restructuring and related costs</t>
  </si>
  <si>
    <t>Amortization of acquired intangible assets</t>
  </si>
  <si>
    <t>Goodwill impairment</t>
  </si>
  <si>
    <t>Interest expense</t>
  </si>
  <si>
    <t>Separation costs</t>
  </si>
  <si>
    <t>(Gain) loss on divestitures and transaction costs</t>
  </si>
  <si>
    <t>Litigation costs (recoveries), net</t>
  </si>
  <si>
    <t>Other (income) expenses, net</t>
  </si>
  <si>
    <t>Income (Loss) Before Income Taxes</t>
  </si>
  <si>
    <t>Income (Loss) From Continuing Operations</t>
  </si>
  <si>
    <t>Income (loss) from discontinued operations, net of tax</t>
  </si>
  <si>
    <t>Net Income (Loss)</t>
  </si>
  <si>
    <t>Continuing operations</t>
  </si>
  <si>
    <t>Discontinued operations</t>
  </si>
  <si>
    <t>NY MMIS depreciation</t>
  </si>
  <si>
    <t>Segment depreciation and amortization</t>
  </si>
  <si>
    <t>Q1 2017</t>
  </si>
  <si>
    <t>Q2 2017</t>
  </si>
  <si>
    <t>Q3 2017</t>
  </si>
  <si>
    <t>Q4 2017</t>
  </si>
  <si>
    <t>FY 2017</t>
  </si>
  <si>
    <t>Q1 2018</t>
  </si>
  <si>
    <t>Q2 2018</t>
  </si>
  <si>
    <t>Q3 2018</t>
  </si>
  <si>
    <t>Q4 2016</t>
  </si>
  <si>
    <t>NY MMIS charge</t>
  </si>
  <si>
    <t>Health Enterprise charge</t>
  </si>
  <si>
    <t>2017 divestitures depreciation and amortization</t>
  </si>
  <si>
    <t>2018 divestitures</t>
  </si>
  <si>
    <t>2018 divestitures depreciation and amortization</t>
  </si>
  <si>
    <t>2017 divestitures</t>
  </si>
  <si>
    <t>Current portion of long-term debt</t>
  </si>
  <si>
    <t>Accounts payable</t>
  </si>
  <si>
    <t>Accrued compensation and benefits costs</t>
  </si>
  <si>
    <t>Liabilities held for sale</t>
  </si>
  <si>
    <t>Other current liabilities</t>
  </si>
  <si>
    <t>Total current liabilities</t>
  </si>
  <si>
    <t>Long-term debt</t>
  </si>
  <si>
    <t>Deferred taxes</t>
  </si>
  <si>
    <t>Other long-term liabilities</t>
  </si>
  <si>
    <t>Total Liabilities</t>
  </si>
  <si>
    <t>Series A convertible preferred stock</t>
  </si>
  <si>
    <t>Common stock</t>
  </si>
  <si>
    <t>Additional paid-in capital</t>
  </si>
  <si>
    <t>Retained earnings (deficit)</t>
  </si>
  <si>
    <t>Accumulated other comprehensive loss</t>
  </si>
  <si>
    <t>Total Equity</t>
  </si>
  <si>
    <t>Total Liabilities and Equity</t>
  </si>
  <si>
    <t>Cash and cash equivalents</t>
  </si>
  <si>
    <t>Accounts receivable, net</t>
  </si>
  <si>
    <t>Assets held for sale</t>
  </si>
  <si>
    <t>Contract assets</t>
  </si>
  <si>
    <t>Other current assets</t>
  </si>
  <si>
    <t>Total current assets</t>
  </si>
  <si>
    <t>Land, buildings and equipment, net</t>
  </si>
  <si>
    <t>Intangible assets, net</t>
  </si>
  <si>
    <t>Goodwill</t>
  </si>
  <si>
    <t>Other long-term assets</t>
  </si>
  <si>
    <t>Net income (loss)</t>
  </si>
  <si>
    <t>Depreciation and amortization</t>
  </si>
  <si>
    <t>Deferred income taxes</t>
  </si>
  <si>
    <t>(Gain) loss from investments</t>
  </si>
  <si>
    <t>Amortization of debt financing costs</t>
  </si>
  <si>
    <t>Stock-based compensation</t>
  </si>
  <si>
    <t>Other operating, net</t>
  </si>
  <si>
    <t>Cash Flows from Investing Activities:</t>
  </si>
  <si>
    <t>Cost of additions to land, buildings and equipment</t>
  </si>
  <si>
    <t>Proceeds from sale of land, buildings and equipment</t>
  </si>
  <si>
    <t>Cost of additions to internal use software</t>
  </si>
  <si>
    <t>Proceeds from divestitures and sale of assets</t>
  </si>
  <si>
    <t>Proceeds from investments</t>
  </si>
  <si>
    <t>Net proceeds (payments) on former parent company notes receivable</t>
  </si>
  <si>
    <t>Other investing, net</t>
  </si>
  <si>
    <t>Net cash provided by (used in) investing activities</t>
  </si>
  <si>
    <t>Cash Flows from Financing Activities:</t>
  </si>
  <si>
    <t>Proceeds on long-term debt</t>
  </si>
  <si>
    <t>Debt issuance fee payments</t>
  </si>
  <si>
    <t>Payments on debt</t>
  </si>
  <si>
    <t>Net (payments to) transfer from former parent company</t>
  </si>
  <si>
    <t>Taxes paid for settlement of stock based compensation</t>
  </si>
  <si>
    <t>Dividends paid on preferred stock</t>
  </si>
  <si>
    <t>Other financing</t>
  </si>
  <si>
    <t>Net cash provided by (used in) financing activities</t>
  </si>
  <si>
    <t>Effect of exchange rate changes on cash, cash equivalents and restricted cash</t>
  </si>
  <si>
    <t>Increase (decrease) in cash, cash equivalents and restricted cash</t>
  </si>
  <si>
    <t>Cash, Cash Equivalents and Restricted Cash at Beginning of Period</t>
  </si>
  <si>
    <t>Cash, Cash Equivalents and Restricted Cash at End of period</t>
  </si>
  <si>
    <t>Proceeds from sales of land, buildings and equipment</t>
  </si>
  <si>
    <t>Tax payment related to divestitures</t>
  </si>
  <si>
    <t>Vendor financed capital leases</t>
  </si>
  <si>
    <t>Free Cash Flow</t>
  </si>
  <si>
    <t>Deferred compensation payments and adjustments</t>
  </si>
  <si>
    <t>Transaction costs</t>
  </si>
  <si>
    <t xml:space="preserve">Adjusted Free Cash Flow </t>
  </si>
  <si>
    <t>Omni-Channel Communications</t>
  </si>
  <si>
    <t>Human Resource Services</t>
  </si>
  <si>
    <t>Learning and Legal</t>
  </si>
  <si>
    <t>Transaction Processing</t>
  </si>
  <si>
    <t>Finance and Accounting</t>
  </si>
  <si>
    <t>Industry Specific Services</t>
  </si>
  <si>
    <t>Government Services and Health</t>
  </si>
  <si>
    <t>Transportation Services</t>
  </si>
  <si>
    <t>Unadjusted</t>
  </si>
  <si>
    <t>Excluding Divestiture Impact</t>
  </si>
  <si>
    <t>Total Adjusted Segment Revenue ex Divestitures</t>
  </si>
  <si>
    <t>Adjusted Segment EBITDA ex Divestitures</t>
  </si>
  <si>
    <t>Non-GAAP Adj. Metrics</t>
  </si>
  <si>
    <t>Non-GAAP Reported</t>
  </si>
  <si>
    <t>Segment ex. Divestiture Impact</t>
  </si>
  <si>
    <t>ASC 606 adjustment</t>
  </si>
  <si>
    <t>Revenue Adjusted for 606 and 2017 Divestitures</t>
  </si>
  <si>
    <t>Adjusted Revenue</t>
  </si>
  <si>
    <t>Gross Margin Adjusted for 606 and 2017 Divestitures</t>
  </si>
  <si>
    <t>Operating Income Adjusted for 606 and 2017 Divestitures</t>
  </si>
  <si>
    <t>Adjusted Operating Income/Margin</t>
  </si>
  <si>
    <t>Segments Reported</t>
  </si>
  <si>
    <t xml:space="preserve">(Adjusted results: Adjusts 2017 for comparable results to 2018 reported)
</t>
  </si>
  <si>
    <t>(Adjusts all periods for full divestiture impact)</t>
  </si>
  <si>
    <t>(1) With the exception of the fourth quarter 2017 and second quarter 2018, the computation of weighted average shares is the same for basic and diluted earnings per share due to the net loss from continuing operations.</t>
  </si>
  <si>
    <t>Changes in operating assets and liabilities</t>
  </si>
  <si>
    <t>Commercial (provided through Q2 2018)</t>
  </si>
  <si>
    <t>Public Sector (provided through Q2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</si>
</sst>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
    <numFmt numFmtId="165" formatCode="_(&quot;$&quot;* #,##0,,_);_(&quot;$&quot;* \(#,##0,,\);_(&quot;$&quot;* &quot;-&quot;??_);_(@_)"/>
    <numFmt numFmtId="166" formatCode="_(* #,##0,,_);_(* \(#,##0,,\);_(* &quot;-&quot;??_);_(@_)"/>
    <numFmt numFmtId="167" formatCode="#.0%"/>
    <numFmt numFmtId="168" formatCode="#,,"/>
    <numFmt numFmtId="169" formatCode="&quot;$&quot;#,##0"/>
  </numFmts>
  <fonts count="19" x14ac:knownFonts="1">
    <font>
      <sz val="10"/>
      <name val="Arial"/>
    </font>
    <font>
      <sz val="10"/>
      <name val="Arial"/>
      <family val="2"/>
    </font>
    <font>
      <b/>
      <sz val="10"/>
      <color rgb="FFFFFFFF"/>
      <name val="Arial"/>
      <family val="2"/>
    </font>
    <font>
      <sz val="10"/>
      <name val="Verdana"/>
      <family val="2"/>
    </font>
    <font>
      <b/>
      <sz val="10"/>
      <name val="Verdana"/>
      <family val="2"/>
    </font>
    <font>
      <b/>
      <u/>
      <sz val="10"/>
      <name val="Verdana"/>
      <family val="2"/>
    </font>
    <font>
      <i/>
      <sz val="10"/>
      <name val="Verdana"/>
      <family val="2"/>
    </font>
    <font>
      <b/>
      <sz val="10"/>
      <name val="Arial"/>
      <family val="2"/>
    </font>
    <font>
      <b/>
      <u/>
      <sz val="10"/>
      <name val="Arial"/>
      <family val="2"/>
    </font>
    <font>
      <u/>
      <sz val="10"/>
      <name val="Arial"/>
      <family val="2"/>
    </font>
    <font>
      <i/>
      <sz val="10"/>
      <name val="Arial"/>
      <family val="2"/>
    </font>
    <font>
      <u/>
      <sz val="10"/>
      <color theme="10"/>
      <name val="Arial"/>
      <family val="2"/>
    </font>
    <font>
      <b/>
      <sz val="10"/>
      <name val="Verdana"/>
      <family val="2"/>
    </font>
    <font>
      <sz val="10"/>
      <name val="Arial"/>
      <family val="2"/>
    </font>
    <font>
      <b/>
      <sz val="10"/>
      <name val="Arial"/>
      <family val="2"/>
    </font>
    <font>
      <b/>
      <u/>
      <sz val="10"/>
      <name val="Arial"/>
      <family val="2"/>
    </font>
    <font>
      <u/>
      <sz val="10"/>
      <color theme="10"/>
      <name val="Arial"/>
      <family val="2"/>
    </font>
    <font>
      <b/>
      <i/>
      <sz val="10"/>
      <name val="Verdana"/>
      <family val="2"/>
    </font>
    <font>
      <b/>
      <i/>
      <sz val="10"/>
      <name val="Arial"/>
      <family val="2"/>
    </font>
  </fonts>
  <fills count="6">
    <fill>
      <patternFill patternType="none"/>
    </fill>
    <fill>
      <patternFill patternType="gray125"/>
    </fill>
    <fill>
      <patternFill patternType="solid">
        <fgColor rgb="FF375172"/>
        <bgColor indexed="64"/>
      </patternFill>
    </fill>
    <fill>
      <patternFill patternType="solid">
        <fgColor rgb="FFCBFFFF"/>
        <bgColor indexed="64"/>
      </patternFill>
    </fill>
    <fill>
      <patternFill patternType="solid">
        <fgColor rgb="FFFFFFFF"/>
        <bgColor indexed="64"/>
      </patternFill>
    </fill>
    <fill>
      <patternFill patternType="solid">
        <fgColor theme="0" tint="-0.499984740745262"/>
        <bgColor indexed="64"/>
      </patternFill>
    </fill>
  </fills>
  <borders count="14">
    <border>
      <left/>
      <right/>
      <top/>
      <bottom/>
      <diagonal/>
    </border>
    <border>
      <left/>
      <right/>
      <top style="double">
        <color rgb="FF000000"/>
      </top>
      <bottom/>
      <diagonal/>
    </border>
    <border>
      <left/>
      <right/>
      <top style="thin">
        <color rgb="FF000000"/>
      </top>
      <bottom style="double">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medium">
        <color rgb="FF000000"/>
      </top>
      <bottom/>
      <diagonal/>
    </border>
    <border>
      <left/>
      <right/>
      <top/>
      <bottom style="medium">
        <color rgb="FF000000"/>
      </bottom>
      <diagonal/>
    </border>
    <border>
      <left/>
      <right/>
      <top/>
      <bottom style="double">
        <color rgb="FF000000"/>
      </bottom>
      <diagonal/>
    </border>
    <border>
      <left/>
      <right/>
      <top style="double">
        <color rgb="FF000000"/>
      </top>
      <bottom style="thin">
        <color rgb="FF000000"/>
      </bottom>
      <diagonal/>
    </border>
    <border>
      <left/>
      <right/>
      <top/>
      <bottom style="hair">
        <color indexed="64"/>
      </bottom>
      <diagonal/>
    </border>
    <border>
      <left/>
      <right/>
      <top style="hair">
        <color indexed="64"/>
      </top>
      <bottom style="hair">
        <color indexed="64"/>
      </bottom>
      <diagonal/>
    </border>
    <border>
      <left/>
      <right/>
      <top/>
      <bottom style="thin">
        <color auto="1"/>
      </bottom>
      <diagonal/>
    </border>
    <border>
      <left/>
      <right/>
      <top style="medium">
        <color auto="1"/>
      </top>
      <bottom/>
      <diagonal/>
    </border>
  </borders>
  <cellStyleXfs count="2">
    <xf numFmtId="0" fontId="0" fillId="0" borderId="0"/>
    <xf numFmtId="0" fontId="11" fillId="0" borderId="0" applyNumberFormat="0" applyFill="0" applyBorder="0" applyAlignment="0" applyProtection="0"/>
  </cellStyleXfs>
  <cellXfs count="224">
    <xf numFmtId="0" fontId="0" fillId="0" borderId="0" xfId="0"/>
    <xf numFmtId="0" fontId="0" fillId="0" borderId="0" xfId="0" applyAlignment="1">
      <alignment wrapText="1"/>
    </xf>
    <xf numFmtId="0" fontId="2" fillId="2" borderId="0" xfId="0" applyFont="1" applyFill="1" applyAlignment="1">
      <alignment wrapText="1"/>
    </xf>
    <xf numFmtId="0" fontId="0" fillId="0" borderId="0" xfId="0" applyAlignment="1">
      <alignment wrapText="1"/>
    </xf>
    <xf numFmtId="164" fontId="3" fillId="3" borderId="0" xfId="0" applyNumberFormat="1" applyFont="1" applyFill="1" applyAlignment="1">
      <alignment wrapText="1"/>
    </xf>
    <xf numFmtId="164" fontId="3" fillId="0" borderId="0" xfId="0" applyNumberFormat="1" applyFont="1" applyAlignment="1">
      <alignment wrapText="1"/>
    </xf>
    <xf numFmtId="0" fontId="3" fillId="3" borderId="1" xfId="0" applyFont="1" applyFill="1" applyBorder="1" applyAlignment="1">
      <alignment wrapText="1"/>
    </xf>
    <xf numFmtId="0" fontId="3" fillId="0" borderId="1" xfId="0" applyFont="1" applyBorder="1" applyAlignment="1">
      <alignment wrapText="1"/>
    </xf>
    <xf numFmtId="0" fontId="4" fillId="0" borderId="2" xfId="0" applyFont="1" applyBorder="1" applyAlignment="1">
      <alignment wrapText="1"/>
    </xf>
    <xf numFmtId="44" fontId="4" fillId="0" borderId="2" xfId="0" applyNumberFormat="1" applyFont="1" applyBorder="1" applyAlignment="1">
      <alignment wrapText="1"/>
    </xf>
    <xf numFmtId="44" fontId="4" fillId="3" borderId="2" xfId="0" applyNumberFormat="1" applyFont="1" applyFill="1" applyBorder="1" applyAlignment="1">
      <alignment wrapText="1"/>
    </xf>
    <xf numFmtId="0" fontId="3" fillId="3" borderId="3" xfId="0" applyFont="1" applyFill="1" applyBorder="1" applyAlignment="1">
      <alignment wrapText="1"/>
    </xf>
    <xf numFmtId="0" fontId="3" fillId="0" borderId="3" xfId="0" applyFont="1" applyBorder="1" applyAlignment="1">
      <alignment wrapText="1"/>
    </xf>
    <xf numFmtId="43" fontId="3" fillId="0" borderId="3" xfId="0" applyNumberFormat="1" applyFont="1" applyBorder="1" applyAlignment="1">
      <alignment wrapText="1"/>
    </xf>
    <xf numFmtId="43" fontId="3" fillId="3" borderId="3" xfId="0" applyNumberFormat="1" applyFont="1" applyFill="1" applyBorder="1" applyAlignment="1">
      <alignment wrapText="1"/>
    </xf>
    <xf numFmtId="0" fontId="3" fillId="3" borderId="0" xfId="0" applyFont="1" applyFill="1" applyAlignment="1">
      <alignment wrapText="1"/>
    </xf>
    <xf numFmtId="0" fontId="3" fillId="0" borderId="0" xfId="0" applyFont="1" applyAlignment="1">
      <alignment wrapText="1"/>
    </xf>
    <xf numFmtId="44" fontId="3" fillId="0" borderId="0" xfId="0" applyNumberFormat="1" applyFont="1" applyAlignment="1">
      <alignment wrapText="1"/>
    </xf>
    <xf numFmtId="44" fontId="3" fillId="3" borderId="0" xfId="0" applyNumberFormat="1" applyFont="1" applyFill="1" applyAlignment="1">
      <alignment wrapText="1"/>
    </xf>
    <xf numFmtId="165" fontId="4" fillId="3" borderId="2" xfId="0" applyNumberFormat="1" applyFont="1" applyFill="1" applyBorder="1" applyAlignment="1">
      <alignment wrapText="1"/>
    </xf>
    <xf numFmtId="165" fontId="4" fillId="0" borderId="2" xfId="0" applyNumberFormat="1" applyFont="1" applyBorder="1" applyAlignment="1">
      <alignment wrapText="1"/>
    </xf>
    <xf numFmtId="166" fontId="3" fillId="3" borderId="0" xfId="0" applyNumberFormat="1" applyFont="1" applyFill="1" applyAlignment="1">
      <alignment wrapText="1"/>
    </xf>
    <xf numFmtId="166" fontId="3" fillId="0" borderId="0" xfId="0" applyNumberFormat="1" applyFont="1" applyAlignment="1">
      <alignment wrapText="1"/>
    </xf>
    <xf numFmtId="166" fontId="4" fillId="3" borderId="2" xfId="0" applyNumberFormat="1" applyFont="1" applyFill="1" applyBorder="1" applyAlignment="1">
      <alignment wrapText="1"/>
    </xf>
    <xf numFmtId="166" fontId="4" fillId="0" borderId="2" xfId="0" applyNumberFormat="1" applyFont="1" applyBorder="1" applyAlignment="1">
      <alignment wrapText="1"/>
    </xf>
    <xf numFmtId="166" fontId="3" fillId="3" borderId="3" xfId="0" applyNumberFormat="1" applyFont="1" applyFill="1" applyBorder="1" applyAlignment="1">
      <alignment wrapText="1"/>
    </xf>
    <xf numFmtId="166" fontId="3" fillId="0" borderId="3" xfId="0" applyNumberFormat="1" applyFont="1" applyBorder="1" applyAlignment="1">
      <alignment wrapText="1"/>
    </xf>
    <xf numFmtId="0" fontId="4" fillId="0" borderId="3" xfId="0" applyFont="1" applyBorder="1" applyAlignment="1">
      <alignment wrapText="1"/>
    </xf>
    <xf numFmtId="165" fontId="3" fillId="3" borderId="0" xfId="0" applyNumberFormat="1" applyFont="1" applyFill="1" applyAlignment="1">
      <alignment wrapText="1"/>
    </xf>
    <xf numFmtId="165" fontId="3" fillId="0" borderId="0" xfId="0" applyNumberFormat="1" applyFont="1" applyAlignment="1">
      <alignment wrapText="1"/>
    </xf>
    <xf numFmtId="0" fontId="4" fillId="0" borderId="0" xfId="0" applyFont="1" applyAlignment="1">
      <alignment wrapText="1"/>
    </xf>
    <xf numFmtId="0" fontId="3" fillId="3" borderId="4" xfId="0" applyFont="1" applyFill="1" applyBorder="1" applyAlignment="1">
      <alignment wrapText="1"/>
    </xf>
    <xf numFmtId="0" fontId="3" fillId="0" borderId="4" xfId="0" applyFont="1" applyBorder="1" applyAlignment="1">
      <alignment wrapText="1"/>
    </xf>
    <xf numFmtId="0" fontId="4" fillId="3" borderId="3" xfId="0" applyFont="1" applyFill="1" applyBorder="1" applyAlignment="1">
      <alignment horizontal="center" wrapText="1"/>
    </xf>
    <xf numFmtId="0" fontId="4" fillId="0" borderId="3" xfId="0" applyFont="1" applyBorder="1" applyAlignment="1">
      <alignment horizontal="center" wrapText="1"/>
    </xf>
    <xf numFmtId="2" fontId="4" fillId="0" borderId="0" xfId="0" applyNumberFormat="1" applyFont="1" applyAlignment="1">
      <alignment wrapText="1"/>
    </xf>
    <xf numFmtId="2" fontId="4" fillId="3" borderId="0" xfId="0" applyNumberFormat="1" applyFont="1" applyFill="1" applyAlignment="1">
      <alignment wrapText="1"/>
    </xf>
    <xf numFmtId="44" fontId="4" fillId="0" borderId="0" xfId="0" applyNumberFormat="1" applyFont="1" applyAlignment="1">
      <alignment wrapText="1"/>
    </xf>
    <xf numFmtId="166" fontId="3" fillId="3" borderId="5" xfId="0" applyNumberFormat="1" applyFont="1" applyFill="1" applyBorder="1" applyAlignment="1">
      <alignment wrapText="1"/>
    </xf>
    <xf numFmtId="166" fontId="3" fillId="0" borderId="5" xfId="0" applyNumberFormat="1" applyFont="1" applyBorder="1" applyAlignment="1">
      <alignment wrapText="1"/>
    </xf>
    <xf numFmtId="0" fontId="3" fillId="0" borderId="5" xfId="0" applyFont="1" applyBorder="1" applyAlignment="1">
      <alignment wrapText="1"/>
    </xf>
    <xf numFmtId="0" fontId="4" fillId="0" borderId="5" xfId="0" applyFont="1" applyBorder="1" applyAlignment="1">
      <alignment wrapText="1"/>
    </xf>
    <xf numFmtId="166" fontId="4" fillId="0" borderId="3" xfId="0" applyNumberFormat="1" applyFont="1" applyBorder="1" applyAlignment="1">
      <alignment wrapText="1"/>
    </xf>
    <xf numFmtId="166" fontId="4" fillId="3" borderId="3" xfId="0" applyNumberFormat="1" applyFont="1" applyFill="1" applyBorder="1" applyAlignment="1">
      <alignment wrapText="1"/>
    </xf>
    <xf numFmtId="0" fontId="3" fillId="0" borderId="0" xfId="0" applyFont="1" applyAlignment="1">
      <alignment wrapText="1" indent="1"/>
    </xf>
    <xf numFmtId="0" fontId="3" fillId="0" borderId="3" xfId="0" applyFont="1" applyBorder="1" applyAlignment="1">
      <alignment wrapText="1" indent="1"/>
    </xf>
    <xf numFmtId="0" fontId="4" fillId="0" borderId="0" xfId="0" applyFont="1" applyAlignment="1">
      <alignment wrapText="1" indent="1"/>
    </xf>
    <xf numFmtId="0" fontId="3" fillId="0" borderId="6" xfId="0" applyFont="1" applyBorder="1" applyAlignment="1">
      <alignment wrapText="1"/>
    </xf>
    <xf numFmtId="0" fontId="3" fillId="3" borderId="7" xfId="0" applyFont="1" applyFill="1" applyBorder="1" applyAlignment="1">
      <alignment wrapText="1"/>
    </xf>
    <xf numFmtId="167" fontId="3" fillId="3" borderId="1" xfId="0" applyNumberFormat="1" applyFont="1" applyFill="1" applyBorder="1" applyAlignment="1">
      <alignment wrapText="1"/>
    </xf>
    <xf numFmtId="167" fontId="3" fillId="0" borderId="1" xfId="0" applyNumberFormat="1" applyFont="1" applyBorder="1" applyAlignment="1">
      <alignment wrapText="1"/>
    </xf>
    <xf numFmtId="165" fontId="4" fillId="3" borderId="8" xfId="0" applyNumberFormat="1" applyFont="1" applyFill="1" applyBorder="1" applyAlignment="1">
      <alignment wrapText="1"/>
    </xf>
    <xf numFmtId="165" fontId="4" fillId="0" borderId="8" xfId="0" applyNumberFormat="1" applyFont="1" applyBorder="1" applyAlignment="1">
      <alignment wrapText="1"/>
    </xf>
    <xf numFmtId="0" fontId="4" fillId="0" borderId="8" xfId="0" applyFont="1" applyBorder="1" applyAlignment="1">
      <alignment wrapText="1"/>
    </xf>
    <xf numFmtId="0" fontId="3" fillId="4" borderId="0" xfId="0" applyFont="1" applyFill="1" applyAlignment="1">
      <alignment wrapText="1"/>
    </xf>
    <xf numFmtId="0" fontId="3" fillId="4" borderId="6" xfId="0" applyFont="1" applyFill="1" applyBorder="1" applyAlignment="1">
      <alignment wrapText="1"/>
    </xf>
    <xf numFmtId="0" fontId="3" fillId="4" borderId="7" xfId="0" applyFont="1" applyFill="1" applyBorder="1" applyAlignment="1">
      <alignment wrapText="1"/>
    </xf>
    <xf numFmtId="0" fontId="3" fillId="0" borderId="2" xfId="0" applyFont="1" applyBorder="1" applyAlignment="1">
      <alignment wrapText="1"/>
    </xf>
    <xf numFmtId="168" fontId="4" fillId="0" borderId="2" xfId="0" applyNumberFormat="1" applyFont="1" applyBorder="1" applyAlignment="1">
      <alignment wrapText="1"/>
    </xf>
    <xf numFmtId="0" fontId="1" fillId="0" borderId="3" xfId="0" applyFont="1" applyBorder="1" applyAlignment="1">
      <alignment wrapText="1" indent="1"/>
    </xf>
    <xf numFmtId="0" fontId="1" fillId="0" borderId="0" xfId="0" applyFont="1" applyAlignment="1">
      <alignment wrapText="1" indent="1"/>
    </xf>
    <xf numFmtId="166" fontId="3" fillId="3" borderId="4" xfId="0" applyNumberFormat="1" applyFont="1" applyFill="1" applyBorder="1" applyAlignment="1">
      <alignment wrapText="1"/>
    </xf>
    <xf numFmtId="166" fontId="3" fillId="0" borderId="4" xfId="0" applyNumberFormat="1" applyFont="1" applyBorder="1" applyAlignment="1">
      <alignment wrapText="1"/>
    </xf>
    <xf numFmtId="0" fontId="4" fillId="0" borderId="4" xfId="0" applyFont="1" applyBorder="1" applyAlignment="1">
      <alignment wrapText="1"/>
    </xf>
    <xf numFmtId="165" fontId="4" fillId="3" borderId="0" xfId="0" applyNumberFormat="1" applyFont="1" applyFill="1" applyAlignment="1">
      <alignment wrapText="1"/>
    </xf>
    <xf numFmtId="165" fontId="4" fillId="0" borderId="0" xfId="0" applyNumberFormat="1" applyFont="1" applyAlignment="1">
      <alignment wrapText="1"/>
    </xf>
    <xf numFmtId="0" fontId="5" fillId="0" borderId="4" xfId="0" applyFont="1" applyBorder="1" applyAlignment="1">
      <alignment wrapText="1"/>
    </xf>
    <xf numFmtId="0" fontId="6" fillId="0" borderId="0" xfId="0" applyFont="1" applyAlignment="1">
      <alignment wrapText="1"/>
    </xf>
    <xf numFmtId="166" fontId="3" fillId="0" borderId="1" xfId="0" applyNumberFormat="1" applyFont="1" applyBorder="1" applyAlignment="1">
      <alignment wrapText="1"/>
    </xf>
    <xf numFmtId="165" fontId="4" fillId="4" borderId="2" xfId="0" applyNumberFormat="1" applyFont="1" applyFill="1" applyBorder="1" applyAlignment="1">
      <alignment wrapText="1"/>
    </xf>
    <xf numFmtId="0" fontId="4" fillId="0" borderId="0" xfId="0" applyFont="1" applyAlignment="1">
      <alignment wrapText="1" indent="2"/>
    </xf>
    <xf numFmtId="166" fontId="3" fillId="4" borderId="5" xfId="0" applyNumberFormat="1" applyFont="1" applyFill="1" applyBorder="1" applyAlignment="1">
      <alignment wrapText="1"/>
    </xf>
    <xf numFmtId="166" fontId="3" fillId="4" borderId="3" xfId="0" applyNumberFormat="1" applyFont="1" applyFill="1" applyBorder="1" applyAlignment="1">
      <alignment wrapText="1"/>
    </xf>
    <xf numFmtId="166" fontId="3" fillId="4" borderId="0" xfId="0" applyNumberFormat="1" applyFont="1" applyFill="1" applyAlignment="1">
      <alignment wrapText="1"/>
    </xf>
    <xf numFmtId="0" fontId="3" fillId="4" borderId="4" xfId="0" applyFont="1" applyFill="1" applyBorder="1" applyAlignment="1">
      <alignment wrapText="1"/>
    </xf>
    <xf numFmtId="166" fontId="3" fillId="4" borderId="4" xfId="0" applyNumberFormat="1" applyFont="1" applyFill="1" applyBorder="1" applyAlignment="1">
      <alignment wrapText="1"/>
    </xf>
    <xf numFmtId="165" fontId="3" fillId="4" borderId="0" xfId="0" applyNumberFormat="1" applyFont="1" applyFill="1" applyAlignment="1">
      <alignment wrapText="1"/>
    </xf>
    <xf numFmtId="0" fontId="3" fillId="4" borderId="1" xfId="0" applyFont="1" applyFill="1" applyBorder="1" applyAlignment="1">
      <alignment wrapText="1"/>
    </xf>
    <xf numFmtId="0" fontId="4" fillId="4" borderId="3" xfId="0" applyFont="1" applyFill="1" applyBorder="1" applyAlignment="1">
      <alignment horizontal="center" wrapText="1"/>
    </xf>
    <xf numFmtId="0" fontId="1" fillId="0" borderId="1" xfId="0" applyFont="1" applyBorder="1" applyAlignment="1">
      <alignment wrapText="1"/>
    </xf>
    <xf numFmtId="167" fontId="7" fillId="3" borderId="2" xfId="0" applyNumberFormat="1" applyFont="1" applyFill="1" applyBorder="1" applyAlignment="1">
      <alignment wrapText="1"/>
    </xf>
    <xf numFmtId="167" fontId="7" fillId="0" borderId="2" xfId="0" applyNumberFormat="1" applyFont="1" applyBorder="1" applyAlignment="1">
      <alignment wrapText="1"/>
    </xf>
    <xf numFmtId="0" fontId="7" fillId="0" borderId="2" xfId="0" applyFont="1" applyBorder="1" applyAlignment="1">
      <alignment wrapText="1"/>
    </xf>
    <xf numFmtId="0" fontId="1" fillId="3" borderId="9" xfId="0" applyFont="1" applyFill="1" applyBorder="1" applyAlignment="1">
      <alignment wrapText="1"/>
    </xf>
    <xf numFmtId="0" fontId="1" fillId="0" borderId="9" xfId="0" applyFont="1" applyBorder="1" applyAlignment="1">
      <alignment wrapText="1"/>
    </xf>
    <xf numFmtId="167" fontId="1" fillId="3" borderId="3" xfId="0" applyNumberFormat="1" applyFont="1" applyFill="1" applyBorder="1" applyAlignment="1">
      <alignment wrapText="1"/>
    </xf>
    <xf numFmtId="167" fontId="1" fillId="0" borderId="3" xfId="0" applyNumberFormat="1" applyFont="1" applyBorder="1" applyAlignment="1">
      <alignment wrapText="1"/>
    </xf>
    <xf numFmtId="167" fontId="1" fillId="3" borderId="0" xfId="0" applyNumberFormat="1" applyFont="1" applyFill="1" applyAlignment="1">
      <alignment wrapText="1"/>
    </xf>
    <xf numFmtId="167" fontId="1" fillId="0" borderId="0" xfId="0" applyNumberFormat="1" applyFont="1" applyAlignment="1">
      <alignment wrapText="1"/>
    </xf>
    <xf numFmtId="0" fontId="1" fillId="3" borderId="0" xfId="0" applyFont="1" applyFill="1" applyAlignment="1">
      <alignment wrapText="1"/>
    </xf>
    <xf numFmtId="0" fontId="8" fillId="0" borderId="0" xfId="0" applyFont="1" applyAlignment="1">
      <alignment wrapText="1"/>
    </xf>
    <xf numFmtId="167" fontId="1" fillId="3" borderId="1" xfId="0" applyNumberFormat="1" applyFont="1" applyFill="1" applyBorder="1" applyAlignment="1">
      <alignment wrapText="1"/>
    </xf>
    <xf numFmtId="167" fontId="1" fillId="0" borderId="1" xfId="0" applyNumberFormat="1" applyFont="1" applyBorder="1" applyAlignment="1">
      <alignment wrapText="1"/>
    </xf>
    <xf numFmtId="165" fontId="7" fillId="3" borderId="2" xfId="0" applyNumberFormat="1" applyFont="1" applyFill="1" applyBorder="1" applyAlignment="1">
      <alignment wrapText="1"/>
    </xf>
    <xf numFmtId="165" fontId="7" fillId="0" borderId="2" xfId="0" applyNumberFormat="1" applyFont="1" applyBorder="1" applyAlignment="1">
      <alignment wrapText="1"/>
    </xf>
    <xf numFmtId="166" fontId="1" fillId="3" borderId="3" xfId="0" applyNumberFormat="1" applyFont="1" applyFill="1" applyBorder="1" applyAlignment="1">
      <alignment wrapText="1"/>
    </xf>
    <xf numFmtId="166" fontId="1" fillId="0" borderId="3" xfId="0" applyNumberFormat="1" applyFont="1" applyBorder="1" applyAlignment="1">
      <alignment wrapText="1"/>
    </xf>
    <xf numFmtId="166" fontId="1" fillId="3" borderId="0" xfId="0" applyNumberFormat="1" applyFont="1" applyFill="1" applyAlignment="1">
      <alignment wrapText="1"/>
    </xf>
    <xf numFmtId="166" fontId="1" fillId="0" borderId="0" xfId="0" applyNumberFormat="1" applyFont="1" applyAlignment="1">
      <alignment wrapText="1"/>
    </xf>
    <xf numFmtId="0" fontId="9" fillId="0" borderId="0" xfId="0" applyFont="1" applyAlignment="1">
      <alignment wrapText="1"/>
    </xf>
    <xf numFmtId="165" fontId="1" fillId="3" borderId="0" xfId="0" applyNumberFormat="1" applyFont="1" applyFill="1" applyAlignment="1">
      <alignment wrapText="1"/>
    </xf>
    <xf numFmtId="165" fontId="1" fillId="0" borderId="0" xfId="0" applyNumberFormat="1" applyFont="1" applyAlignment="1">
      <alignment wrapText="1"/>
    </xf>
    <xf numFmtId="0" fontId="1" fillId="3" borderId="1" xfId="0" applyFont="1" applyFill="1" applyBorder="1" applyAlignment="1">
      <alignment wrapText="1"/>
    </xf>
    <xf numFmtId="0" fontId="1" fillId="3" borderId="4" xfId="0" applyFont="1" applyFill="1" applyBorder="1" applyAlignment="1">
      <alignment wrapText="1"/>
    </xf>
    <xf numFmtId="0" fontId="1" fillId="0" borderId="4" xfId="0" applyFont="1" applyBorder="1" applyAlignment="1">
      <alignment wrapText="1"/>
    </xf>
    <xf numFmtId="0" fontId="7" fillId="0" borderId="0" xfId="0" applyFont="1" applyAlignment="1">
      <alignment wrapText="1"/>
    </xf>
    <xf numFmtId="167" fontId="7" fillId="3" borderId="1" xfId="0" applyNumberFormat="1" applyFont="1" applyFill="1" applyBorder="1" applyAlignment="1">
      <alignment wrapText="1"/>
    </xf>
    <xf numFmtId="167" fontId="7" fillId="0" borderId="1" xfId="0" applyNumberFormat="1" applyFont="1" applyBorder="1" applyAlignment="1">
      <alignment wrapText="1"/>
    </xf>
    <xf numFmtId="0" fontId="7" fillId="0" borderId="1" xfId="0" applyFont="1" applyBorder="1" applyAlignment="1">
      <alignment wrapText="1"/>
    </xf>
    <xf numFmtId="0" fontId="1" fillId="0" borderId="3" xfId="0" applyFont="1" applyBorder="1" applyAlignment="1">
      <alignment wrapText="1" indent="2"/>
    </xf>
    <xf numFmtId="0" fontId="1" fillId="0" borderId="0" xfId="0" applyFont="1" applyAlignment="1">
      <alignment wrapText="1" indent="2"/>
    </xf>
    <xf numFmtId="0" fontId="7" fillId="0" borderId="0" xfId="0" applyFont="1" applyAlignment="1">
      <alignment wrapText="1" indent="2"/>
    </xf>
    <xf numFmtId="0" fontId="7" fillId="0" borderId="0" xfId="0" applyFont="1" applyAlignment="1">
      <alignment wrapText="1" indent="1"/>
    </xf>
    <xf numFmtId="0" fontId="1" fillId="0" borderId="3" xfId="0" applyFont="1" applyBorder="1" applyAlignment="1">
      <alignment horizontal="left" wrapText="1" indent="2"/>
    </xf>
    <xf numFmtId="166" fontId="1" fillId="3" borderId="4" xfId="0" applyNumberFormat="1" applyFont="1" applyFill="1" applyBorder="1" applyAlignment="1">
      <alignment wrapText="1"/>
    </xf>
    <xf numFmtId="166" fontId="1" fillId="0" borderId="4" xfId="0" applyNumberFormat="1" applyFont="1" applyBorder="1" applyAlignment="1">
      <alignment wrapText="1"/>
    </xf>
    <xf numFmtId="165" fontId="1" fillId="3" borderId="3" xfId="0" applyNumberFormat="1" applyFont="1" applyFill="1" applyBorder="1" applyAlignment="1">
      <alignment wrapText="1"/>
    </xf>
    <xf numFmtId="165" fontId="1" fillId="0" borderId="3" xfId="0" applyNumberFormat="1" applyFont="1" applyBorder="1" applyAlignment="1">
      <alignment wrapText="1"/>
    </xf>
    <xf numFmtId="0" fontId="1" fillId="0" borderId="0" xfId="0" applyFont="1" applyAlignment="1">
      <alignment wrapText="1" indent="3"/>
    </xf>
    <xf numFmtId="1" fontId="1" fillId="0" borderId="0" xfId="0" applyNumberFormat="1" applyFont="1" applyAlignment="1">
      <alignment horizontal="center" wrapText="1"/>
    </xf>
    <xf numFmtId="0" fontId="11" fillId="0" borderId="10" xfId="1" applyBorder="1" applyAlignment="1">
      <alignment wrapText="1"/>
    </xf>
    <xf numFmtId="0" fontId="11" fillId="0" borderId="11" xfId="1" applyBorder="1" applyAlignment="1">
      <alignment wrapText="1"/>
    </xf>
    <xf numFmtId="0" fontId="0" fillId="0" borderId="0" xfId="0" applyAlignment="1">
      <alignment horizontal="center" wrapText="1"/>
    </xf>
    <xf numFmtId="0" fontId="11" fillId="0" borderId="0" xfId="1" applyAlignment="1">
      <alignment wrapText="1"/>
    </xf>
    <xf numFmtId="1" fontId="1" fillId="0" borderId="0" xfId="0" applyNumberFormat="1" applyFont="1" applyBorder="1" applyAlignment="1">
      <alignment horizontal="center" wrapText="1"/>
    </xf>
    <xf numFmtId="0" fontId="12" fillId="0" borderId="0" xfId="0" applyFont="1" applyAlignment="1"/>
    <xf numFmtId="0" fontId="11" fillId="0" borderId="0" xfId="1" applyAlignment="1">
      <alignment horizontal="center" wrapText="1"/>
    </xf>
    <xf numFmtId="0" fontId="0" fillId="0" borderId="0" xfId="0" applyAlignment="1">
      <alignment wrapText="1"/>
    </xf>
    <xf numFmtId="0" fontId="0" fillId="0" borderId="0" xfId="0" applyAlignment="1">
      <alignment wrapText="1"/>
    </xf>
    <xf numFmtId="0" fontId="4" fillId="0" borderId="2" xfId="0" applyFont="1" applyBorder="1" applyAlignment="1">
      <alignment wrapText="1"/>
    </xf>
    <xf numFmtId="0" fontId="3" fillId="0" borderId="0" xfId="0" applyFont="1" applyAlignment="1">
      <alignment wrapText="1"/>
    </xf>
    <xf numFmtId="0" fontId="4" fillId="0" borderId="0" xfId="0" applyFont="1" applyAlignment="1">
      <alignment wrapText="1"/>
    </xf>
    <xf numFmtId="0" fontId="13" fillId="0" borderId="0" xfId="0" applyFont="1" applyBorder="1" applyAlignment="1">
      <alignment wrapText="1"/>
    </xf>
    <xf numFmtId="0" fontId="13" fillId="3" borderId="0" xfId="0" applyFont="1" applyFill="1" applyBorder="1" applyAlignment="1">
      <alignment wrapText="1"/>
    </xf>
    <xf numFmtId="0" fontId="13" fillId="0" borderId="0" xfId="0" applyFont="1" applyAlignment="1">
      <alignment wrapText="1"/>
    </xf>
    <xf numFmtId="0" fontId="13" fillId="0" borderId="0" xfId="0" applyFont="1" applyAlignment="1">
      <alignment wrapText="1"/>
    </xf>
    <xf numFmtId="0" fontId="13" fillId="3" borderId="0" xfId="0" applyFont="1" applyFill="1" applyAlignment="1">
      <alignment wrapText="1"/>
    </xf>
    <xf numFmtId="165" fontId="13" fillId="3" borderId="0" xfId="0" applyNumberFormat="1" applyFont="1" applyFill="1" applyAlignment="1">
      <alignment wrapText="1"/>
    </xf>
    <xf numFmtId="165" fontId="13" fillId="0" borderId="0" xfId="0" applyNumberFormat="1" applyFont="1" applyAlignment="1">
      <alignment wrapText="1"/>
    </xf>
    <xf numFmtId="0" fontId="13" fillId="0" borderId="3" xfId="0" applyFont="1" applyBorder="1" applyAlignment="1">
      <alignment wrapText="1"/>
    </xf>
    <xf numFmtId="166" fontId="13" fillId="3" borderId="3" xfId="0" applyNumberFormat="1" applyFont="1" applyFill="1" applyBorder="1" applyAlignment="1">
      <alignment wrapText="1"/>
    </xf>
    <xf numFmtId="166" fontId="13" fillId="0" borderId="3" xfId="0" applyNumberFormat="1" applyFont="1" applyBorder="1" applyAlignment="1">
      <alignment wrapText="1"/>
    </xf>
    <xf numFmtId="0" fontId="14" fillId="0" borderId="2" xfId="0" applyFont="1" applyBorder="1" applyAlignment="1">
      <alignment wrapText="1"/>
    </xf>
    <xf numFmtId="165" fontId="14" fillId="3" borderId="2" xfId="0" applyNumberFormat="1" applyFont="1" applyFill="1" applyBorder="1" applyAlignment="1">
      <alignment wrapText="1"/>
    </xf>
    <xf numFmtId="165" fontId="14" fillId="0" borderId="2" xfId="0" applyNumberFormat="1" applyFont="1" applyBorder="1" applyAlignment="1">
      <alignment wrapText="1"/>
    </xf>
    <xf numFmtId="0" fontId="13" fillId="0" borderId="1" xfId="0" applyFont="1" applyBorder="1" applyAlignment="1">
      <alignment wrapText="1"/>
    </xf>
    <xf numFmtId="0" fontId="13" fillId="3" borderId="1" xfId="0" applyFont="1" applyFill="1" applyBorder="1" applyAlignment="1">
      <alignment wrapText="1"/>
    </xf>
    <xf numFmtId="0" fontId="13" fillId="0" borderId="9" xfId="0" applyFont="1" applyBorder="1" applyAlignment="1">
      <alignment wrapText="1"/>
    </xf>
    <xf numFmtId="0" fontId="13" fillId="3" borderId="9" xfId="0" applyFont="1" applyFill="1" applyBorder="1" applyAlignment="1">
      <alignment wrapText="1"/>
    </xf>
    <xf numFmtId="9" fontId="14" fillId="3" borderId="5" xfId="0" applyNumberFormat="1" applyFont="1" applyFill="1" applyBorder="1" applyAlignment="1">
      <alignment wrapText="1"/>
    </xf>
    <xf numFmtId="0" fontId="14" fillId="0" borderId="5" xfId="0" applyFont="1" applyBorder="1" applyAlignment="1">
      <alignment wrapText="1"/>
    </xf>
    <xf numFmtId="9" fontId="14" fillId="0" borderId="5" xfId="0" applyNumberFormat="1" applyFont="1" applyBorder="1" applyAlignment="1">
      <alignment wrapText="1"/>
    </xf>
    <xf numFmtId="0" fontId="13" fillId="0" borderId="4" xfId="0" applyFont="1" applyBorder="1" applyAlignment="1">
      <alignment wrapText="1"/>
    </xf>
    <xf numFmtId="0" fontId="13" fillId="0" borderId="4" xfId="0" applyFont="1" applyFill="1" applyBorder="1" applyAlignment="1">
      <alignment wrapText="1"/>
    </xf>
    <xf numFmtId="0" fontId="13" fillId="0" borderId="0" xfId="0" applyFont="1" applyFill="1" applyBorder="1" applyAlignment="1">
      <alignment wrapText="1"/>
    </xf>
    <xf numFmtId="0" fontId="13" fillId="0" borderId="0" xfId="0" applyFont="1" applyFill="1" applyAlignment="1">
      <alignment wrapText="1"/>
    </xf>
    <xf numFmtId="0" fontId="14" fillId="0" borderId="2" xfId="0" applyFont="1" applyBorder="1" applyAlignment="1">
      <alignment wrapText="1"/>
    </xf>
    <xf numFmtId="169" fontId="14" fillId="0" borderId="2" xfId="0" applyNumberFormat="1" applyFont="1" applyBorder="1" applyAlignment="1">
      <alignment wrapText="1"/>
    </xf>
    <xf numFmtId="169" fontId="14" fillId="3" borderId="2" xfId="0" applyNumberFormat="1" applyFont="1" applyFill="1" applyBorder="1" applyAlignment="1">
      <alignment wrapText="1"/>
    </xf>
    <xf numFmtId="169" fontId="13" fillId="0" borderId="0" xfId="0" applyNumberFormat="1" applyFont="1" applyAlignment="1">
      <alignment wrapText="1"/>
    </xf>
    <xf numFmtId="0" fontId="14" fillId="0" borderId="0" xfId="0" applyFont="1" applyAlignment="1">
      <alignment wrapText="1"/>
    </xf>
    <xf numFmtId="3" fontId="13" fillId="3" borderId="0" xfId="0" applyNumberFormat="1" applyFont="1" applyFill="1" applyAlignment="1">
      <alignment wrapText="1"/>
    </xf>
    <xf numFmtId="3" fontId="13" fillId="0" borderId="0" xfId="0" applyNumberFormat="1" applyFont="1" applyAlignment="1">
      <alignment wrapText="1"/>
    </xf>
    <xf numFmtId="3" fontId="13" fillId="3" borderId="3" xfId="0" applyNumberFormat="1" applyFont="1" applyFill="1" applyBorder="1" applyAlignment="1">
      <alignment wrapText="1"/>
    </xf>
    <xf numFmtId="3" fontId="13" fillId="0" borderId="3" xfId="0" applyNumberFormat="1" applyFont="1" applyBorder="1" applyAlignment="1">
      <alignment wrapText="1"/>
    </xf>
    <xf numFmtId="3" fontId="14" fillId="3" borderId="2" xfId="0" applyNumberFormat="1" applyFont="1" applyFill="1" applyBorder="1" applyAlignment="1">
      <alignment wrapText="1"/>
    </xf>
    <xf numFmtId="3" fontId="14" fillId="0" borderId="2" xfId="0" applyNumberFormat="1" applyFont="1" applyBorder="1" applyAlignment="1">
      <alignment wrapText="1"/>
    </xf>
    <xf numFmtId="0" fontId="14" fillId="3" borderId="3" xfId="0" applyFont="1" applyFill="1" applyBorder="1" applyAlignment="1">
      <alignment horizontal="center" wrapText="1"/>
    </xf>
    <xf numFmtId="0" fontId="14" fillId="0" borderId="3" xfId="0" applyFont="1" applyBorder="1" applyAlignment="1">
      <alignment horizontal="center" wrapText="1"/>
    </xf>
    <xf numFmtId="167" fontId="13" fillId="3" borderId="4" xfId="0" applyNumberFormat="1" applyFont="1" applyFill="1" applyBorder="1" applyAlignment="1">
      <alignment wrapText="1"/>
    </xf>
    <xf numFmtId="167" fontId="13" fillId="0" borderId="4" xfId="0" applyNumberFormat="1" applyFont="1" applyBorder="1" applyAlignment="1">
      <alignment wrapText="1"/>
    </xf>
    <xf numFmtId="167" fontId="13" fillId="3" borderId="0" xfId="0" applyNumberFormat="1" applyFont="1" applyFill="1" applyAlignment="1">
      <alignment wrapText="1"/>
    </xf>
    <xf numFmtId="167" fontId="13" fillId="0" borderId="0" xfId="0" applyNumberFormat="1" applyFont="1" applyAlignment="1">
      <alignment wrapText="1"/>
    </xf>
    <xf numFmtId="0" fontId="14" fillId="0" borderId="4" xfId="0" applyFont="1" applyBorder="1" applyAlignment="1">
      <alignment wrapText="1"/>
    </xf>
    <xf numFmtId="0" fontId="13" fillId="3" borderId="4" xfId="0" applyFont="1" applyFill="1" applyBorder="1" applyAlignment="1">
      <alignment wrapText="1"/>
    </xf>
    <xf numFmtId="165" fontId="14" fillId="3" borderId="0" xfId="0" applyNumberFormat="1" applyFont="1" applyFill="1" applyAlignment="1">
      <alignment wrapText="1"/>
    </xf>
    <xf numFmtId="165" fontId="14" fillId="0" borderId="0" xfId="0" applyNumberFormat="1" applyFont="1" applyAlignment="1">
      <alignment wrapText="1"/>
    </xf>
    <xf numFmtId="166" fontId="13" fillId="3" borderId="0" xfId="0" applyNumberFormat="1" applyFont="1" applyFill="1" applyAlignment="1">
      <alignment wrapText="1"/>
    </xf>
    <xf numFmtId="166" fontId="13" fillId="0" borderId="0" xfId="0" applyNumberFormat="1" applyFont="1" applyAlignment="1">
      <alignment wrapText="1"/>
    </xf>
    <xf numFmtId="0" fontId="14" fillId="0" borderId="5" xfId="0" applyFont="1" applyBorder="1" applyAlignment="1">
      <alignment wrapText="1" indent="3"/>
    </xf>
    <xf numFmtId="166" fontId="14" fillId="3" borderId="5" xfId="0" applyNumberFormat="1" applyFont="1" applyFill="1" applyBorder="1" applyAlignment="1">
      <alignment wrapText="1"/>
    </xf>
    <xf numFmtId="166" fontId="14" fillId="0" borderId="5" xfId="0" applyNumberFormat="1" applyFont="1" applyBorder="1" applyAlignment="1">
      <alignment wrapText="1"/>
    </xf>
    <xf numFmtId="0" fontId="14" fillId="0" borderId="5" xfId="0" applyFont="1" applyBorder="1" applyAlignment="1">
      <alignment wrapText="1" indent="4"/>
    </xf>
    <xf numFmtId="0" fontId="13" fillId="0" borderId="5" xfId="0" applyFont="1" applyBorder="1" applyAlignment="1">
      <alignment wrapText="1"/>
    </xf>
    <xf numFmtId="166" fontId="13" fillId="3" borderId="5" xfId="0" applyNumberFormat="1" applyFont="1" applyFill="1" applyBorder="1" applyAlignment="1">
      <alignment wrapText="1"/>
    </xf>
    <xf numFmtId="166" fontId="13" fillId="0" borderId="5" xfId="0" applyNumberFormat="1" applyFont="1" applyBorder="1" applyAlignment="1">
      <alignment wrapText="1"/>
    </xf>
    <xf numFmtId="166" fontId="13" fillId="3" borderId="1" xfId="0" applyNumberFormat="1" applyFont="1" applyFill="1" applyBorder="1" applyAlignment="1">
      <alignment wrapText="1"/>
    </xf>
    <xf numFmtId="166" fontId="13" fillId="0" borderId="1" xfId="0" applyNumberFormat="1" applyFont="1" applyBorder="1" applyAlignment="1">
      <alignment wrapText="1"/>
    </xf>
    <xf numFmtId="0" fontId="14" fillId="0" borderId="3" xfId="0" applyFont="1" applyBorder="1" applyAlignment="1">
      <alignment wrapText="1"/>
    </xf>
    <xf numFmtId="165" fontId="14" fillId="0" borderId="3" xfId="0" applyNumberFormat="1" applyFont="1" applyBorder="1" applyAlignment="1">
      <alignment wrapText="1"/>
    </xf>
    <xf numFmtId="0" fontId="13" fillId="0" borderId="4" xfId="0" applyFont="1" applyBorder="1" applyAlignment="1">
      <alignment wrapText="1" indent="1"/>
    </xf>
    <xf numFmtId="166" fontId="13" fillId="0" borderId="4" xfId="0" applyNumberFormat="1" applyFont="1" applyBorder="1" applyAlignment="1">
      <alignment wrapText="1"/>
    </xf>
    <xf numFmtId="0" fontId="13" fillId="0" borderId="0" xfId="0" applyFont="1" applyAlignment="1">
      <alignment wrapText="1" indent="1"/>
    </xf>
    <xf numFmtId="0" fontId="13" fillId="0" borderId="3" xfId="0" applyFont="1" applyBorder="1" applyAlignment="1">
      <alignment wrapText="1" indent="1"/>
    </xf>
    <xf numFmtId="166" fontId="13" fillId="3" borderId="4" xfId="0" applyNumberFormat="1" applyFont="1" applyFill="1" applyBorder="1" applyAlignment="1">
      <alignment wrapText="1"/>
    </xf>
    <xf numFmtId="167" fontId="13" fillId="0" borderId="1" xfId="0" applyNumberFormat="1" applyFont="1" applyBorder="1" applyAlignment="1">
      <alignment wrapText="1"/>
    </xf>
    <xf numFmtId="167" fontId="13" fillId="3" borderId="1" xfId="0" applyNumberFormat="1" applyFont="1" applyFill="1" applyBorder="1" applyAlignment="1">
      <alignment wrapText="1"/>
    </xf>
    <xf numFmtId="0" fontId="15" fillId="0" borderId="0" xfId="0" applyFont="1" applyAlignment="1">
      <alignment wrapText="1"/>
    </xf>
    <xf numFmtId="0" fontId="16" fillId="0" borderId="0" xfId="1" applyFont="1"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13" fillId="0" borderId="13" xfId="0" applyFont="1" applyBorder="1" applyAlignment="1">
      <alignment wrapText="1"/>
    </xf>
    <xf numFmtId="0" fontId="1" fillId="0" borderId="0" xfId="0" applyFont="1" applyAlignment="1">
      <alignment wrapText="1"/>
    </xf>
    <xf numFmtId="0" fontId="3" fillId="0" borderId="0" xfId="0" applyFont="1" applyAlignment="1">
      <alignment wrapText="1"/>
    </xf>
    <xf numFmtId="0" fontId="3" fillId="0" borderId="3" xfId="0" applyFont="1" applyBorder="1" applyAlignment="1">
      <alignment wrapText="1"/>
    </xf>
    <xf numFmtId="0" fontId="4" fillId="0" borderId="0" xfId="0" applyFont="1" applyAlignment="1">
      <alignment wrapText="1"/>
    </xf>
    <xf numFmtId="0" fontId="4" fillId="0" borderId="2" xfId="0" applyFont="1" applyBorder="1" applyAlignment="1">
      <alignment wrapText="1"/>
    </xf>
    <xf numFmtId="0" fontId="0" fillId="0" borderId="0" xfId="0" applyAlignment="1">
      <alignment wrapText="1"/>
    </xf>
    <xf numFmtId="0" fontId="5" fillId="0" borderId="0" xfId="0" applyFont="1" applyAlignment="1">
      <alignment wrapText="1"/>
    </xf>
    <xf numFmtId="0" fontId="4" fillId="0" borderId="3" xfId="0" applyFont="1" applyBorder="1" applyAlignment="1">
      <alignment wrapText="1"/>
    </xf>
    <xf numFmtId="0" fontId="4" fillId="0" borderId="12" xfId="0" applyFont="1" applyBorder="1" applyAlignment="1">
      <alignment horizontal="left" wrapText="1"/>
    </xf>
    <xf numFmtId="0" fontId="0" fillId="0" borderId="12" xfId="0" applyBorder="1" applyAlignment="1">
      <alignment wrapText="1"/>
    </xf>
    <xf numFmtId="0" fontId="14" fillId="0" borderId="0" xfId="0" applyFont="1" applyAlignment="1">
      <alignment wrapText="1"/>
    </xf>
    <xf numFmtId="0" fontId="13" fillId="0" borderId="0" xfId="0" applyFont="1" applyAlignment="1">
      <alignment wrapText="1"/>
    </xf>
    <xf numFmtId="0" fontId="14" fillId="0" borderId="2" xfId="0" applyFont="1" applyBorder="1" applyAlignment="1">
      <alignment wrapText="1"/>
    </xf>
    <xf numFmtId="0" fontId="13" fillId="0" borderId="2" xfId="0" applyFont="1" applyBorder="1" applyAlignment="1">
      <alignment wrapText="1"/>
    </xf>
    <xf numFmtId="0" fontId="14" fillId="0" borderId="5" xfId="0" applyFont="1" applyBorder="1" applyAlignment="1">
      <alignment wrapText="1"/>
    </xf>
    <xf numFmtId="0" fontId="17" fillId="0" borderId="0" xfId="0" applyFont="1" applyAlignment="1"/>
    <xf numFmtId="165" fontId="13" fillId="5" borderId="0" xfId="0" applyNumberFormat="1" applyFont="1" applyFill="1" applyAlignment="1">
      <alignment wrapText="1"/>
    </xf>
    <xf numFmtId="0" fontId="13" fillId="5" borderId="0" xfId="0" applyFont="1" applyFill="1" applyAlignment="1">
      <alignment wrapText="1"/>
    </xf>
    <xf numFmtId="166" fontId="13" fillId="5" borderId="3" xfId="0" applyNumberFormat="1" applyFont="1" applyFill="1" applyBorder="1" applyAlignment="1">
      <alignment wrapText="1"/>
    </xf>
    <xf numFmtId="0" fontId="1" fillId="0" borderId="3" xfId="0" applyFont="1" applyBorder="1" applyAlignment="1">
      <alignment wrapText="1"/>
    </xf>
    <xf numFmtId="0" fontId="18" fillId="0" borderId="0" xfId="0" applyFont="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123825</xdr:rowOff>
    </xdr:from>
    <xdr:to>
      <xdr:col>3</xdr:col>
      <xdr:colOff>1281459</xdr:colOff>
      <xdr:row>3</xdr:row>
      <xdr:rowOff>32451</xdr:rowOff>
    </xdr:to>
    <xdr:pic>
      <xdr:nvPicPr>
        <xdr:cNvPr id="2" name="Picture 1" descr="conduent_logo_black.eps">
          <a:extLst>
            <a:ext uri="{FF2B5EF4-FFF2-40B4-BE49-F238E27FC236}">
              <a16:creationId xmlns:a16="http://schemas.microsoft.com/office/drawing/2014/main" id="{81938E4A-0CBE-43C6-BBA2-F10625239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23825"/>
          <a:ext cx="1529109" cy="3944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73820</xdr:colOff>
      <xdr:row>1</xdr:row>
      <xdr:rowOff>88106</xdr:rowOff>
    </xdr:from>
    <xdr:to>
      <xdr:col>2</xdr:col>
      <xdr:colOff>2550320</xdr:colOff>
      <xdr:row>5</xdr:row>
      <xdr:rowOff>81756</xdr:rowOff>
    </xdr:to>
    <xdr:pic>
      <xdr:nvPicPr>
        <xdr:cNvPr id="2" name="Picture 1" descr="conduent_logo_black.eps">
          <a:extLst>
            <a:ext uri="{FF2B5EF4-FFF2-40B4-BE49-F238E27FC236}">
              <a16:creationId xmlns:a16="http://schemas.microsoft.com/office/drawing/2014/main" id="{22CE8300-5F4B-4365-8ADF-FEDB05344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20" y="254794"/>
          <a:ext cx="2476500" cy="660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228600</xdr:colOff>
      <xdr:row>0</xdr:row>
      <xdr:rowOff>104775</xdr:rowOff>
    </xdr:from>
    <xdr:to>
      <xdr:col>0</xdr:col>
      <xdr:colOff>2705100</xdr:colOff>
      <xdr:row>4</xdr:row>
      <xdr:rowOff>98425</xdr:rowOff>
    </xdr:to>
    <xdr:pic>
      <xdr:nvPicPr>
        <xdr:cNvPr id="2" name="Picture 1" descr="conduent_logo_black.eps">
          <a:extLst>
            <a:ext uri="{FF2B5EF4-FFF2-40B4-BE49-F238E27FC236}">
              <a16:creationId xmlns:a16="http://schemas.microsoft.com/office/drawing/2014/main" id="{01BF7983-222A-4C84-AE71-84A5D3B56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2476500"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2209800</xdr:colOff>
      <xdr:row>4</xdr:row>
      <xdr:rowOff>0</xdr:rowOff>
    </xdr:to>
    <xdr:pic>
      <xdr:nvPicPr>
        <xdr:cNvPr id="2" name="Picture 1" descr="conduent_logo_black.eps">
          <a:extLst>
            <a:ext uri="{FF2B5EF4-FFF2-40B4-BE49-F238E27FC236}">
              <a16:creationId xmlns:a16="http://schemas.microsoft.com/office/drawing/2014/main" id="{CCEFC980-AEC5-4703-9BC6-8E1AE3C18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650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0</xdr:col>
      <xdr:colOff>2686050</xdr:colOff>
      <xdr:row>4</xdr:row>
      <xdr:rowOff>95250</xdr:rowOff>
    </xdr:to>
    <xdr:pic>
      <xdr:nvPicPr>
        <xdr:cNvPr id="2" name="Picture 1" descr="conduent_logo_black.eps">
          <a:extLst>
            <a:ext uri="{FF2B5EF4-FFF2-40B4-BE49-F238E27FC236}">
              <a16:creationId xmlns:a16="http://schemas.microsoft.com/office/drawing/2014/main" id="{6F103A2C-1F2D-4216-9A6D-5E0EA7D02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95250"/>
          <a:ext cx="247650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0</xdr:col>
      <xdr:colOff>2686050</xdr:colOff>
      <xdr:row>5</xdr:row>
      <xdr:rowOff>47625</xdr:rowOff>
    </xdr:to>
    <xdr:pic>
      <xdr:nvPicPr>
        <xdr:cNvPr id="2" name="Picture 1" descr="conduent_logo_black.eps">
          <a:extLst>
            <a:ext uri="{FF2B5EF4-FFF2-40B4-BE49-F238E27FC236}">
              <a16:creationId xmlns:a16="http://schemas.microsoft.com/office/drawing/2014/main" id="{F7D3FAB5-0072-45A9-A816-68994095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9550"/>
          <a:ext cx="2476500"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4</xdr:row>
      <xdr:rowOff>0</xdr:rowOff>
    </xdr:to>
    <xdr:pic>
      <xdr:nvPicPr>
        <xdr:cNvPr id="2" name="Picture 1" descr="conduent_logo_black.eps">
          <a:extLst>
            <a:ext uri="{FF2B5EF4-FFF2-40B4-BE49-F238E27FC236}">
              <a16:creationId xmlns:a16="http://schemas.microsoft.com/office/drawing/2014/main" id="{20ABF2D4-8B7F-4EB8-A2E8-17D812CD9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6500"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2295525</xdr:colOff>
      <xdr:row>4</xdr:row>
      <xdr:rowOff>28575</xdr:rowOff>
    </xdr:to>
    <xdr:pic>
      <xdr:nvPicPr>
        <xdr:cNvPr id="2" name="Picture 1" descr="conduent_logo_black.eps">
          <a:extLst>
            <a:ext uri="{FF2B5EF4-FFF2-40B4-BE49-F238E27FC236}">
              <a16:creationId xmlns:a16="http://schemas.microsoft.com/office/drawing/2014/main" id="{9CA5C0BE-AA69-4F7A-960B-602F0AF0F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2476500" cy="647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0</xdr:col>
      <xdr:colOff>2522737</xdr:colOff>
      <xdr:row>3</xdr:row>
      <xdr:rowOff>148432</xdr:rowOff>
    </xdr:to>
    <xdr:pic>
      <xdr:nvPicPr>
        <xdr:cNvPr id="2" name="Picture 1" descr="conduent_logo_black.eps">
          <a:extLst>
            <a:ext uri="{FF2B5EF4-FFF2-40B4-BE49-F238E27FC236}">
              <a16:creationId xmlns:a16="http://schemas.microsoft.com/office/drawing/2014/main" id="{CFCBFF38-E6BD-4BD8-B13D-A38F1BEF1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9525"/>
          <a:ext cx="2446537" cy="6246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2105025</xdr:colOff>
      <xdr:row>3</xdr:row>
      <xdr:rowOff>136525</xdr:rowOff>
    </xdr:to>
    <xdr:pic>
      <xdr:nvPicPr>
        <xdr:cNvPr id="2" name="Picture 1" descr="conduent_logo_black.eps">
          <a:extLst>
            <a:ext uri="{FF2B5EF4-FFF2-40B4-BE49-F238E27FC236}">
              <a16:creationId xmlns:a16="http://schemas.microsoft.com/office/drawing/2014/main" id="{6FC07979-14D6-45C2-A0C0-5FF9868C6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2476500" cy="622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133350</xdr:rowOff>
    </xdr:from>
    <xdr:to>
      <xdr:col>0</xdr:col>
      <xdr:colOff>2628900</xdr:colOff>
      <xdr:row>4</xdr:row>
      <xdr:rowOff>107950</xdr:rowOff>
    </xdr:to>
    <xdr:pic>
      <xdr:nvPicPr>
        <xdr:cNvPr id="2" name="Picture 1" descr="conduent_logo_black.eps">
          <a:extLst>
            <a:ext uri="{FF2B5EF4-FFF2-40B4-BE49-F238E27FC236}">
              <a16:creationId xmlns:a16="http://schemas.microsoft.com/office/drawing/2014/main" id="{96C5B0C4-FC0D-42B3-9427-BCF648E8D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33350"/>
          <a:ext cx="2476500" cy="622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abSelected="1" showRuler="0" workbookViewId="0">
      <selection activeCell="B1" sqref="B1"/>
    </sheetView>
  </sheetViews>
  <sheetFormatPr defaultColWidth="0" defaultRowHeight="12.75" zeroHeight="1" x14ac:dyDescent="0.2"/>
  <cols>
    <col min="1" max="1" width="0.140625" style="1" customWidth="1"/>
    <col min="2" max="2" width="6.7109375" style="1" customWidth="1"/>
    <col min="3" max="3" width="0.140625" style="1" customWidth="1"/>
    <col min="4" max="4" width="75" style="1" customWidth="1"/>
    <col min="5" max="6" width="13.7109375" style="1" customWidth="1"/>
    <col min="7" max="7" width="24.140625" style="1" hidden="1" customWidth="1"/>
    <col min="8" max="8" width="56.7109375" style="1" hidden="1" customWidth="1"/>
    <col min="9" max="9" width="0" style="1" hidden="1" customWidth="1"/>
    <col min="10" max="16384" width="13.7109375" style="1" hidden="1"/>
  </cols>
  <sheetData>
    <row r="1" spans="1:4" x14ac:dyDescent="0.2">
      <c r="A1" s="1" t="s">
        <v>8</v>
      </c>
    </row>
    <row r="2" spans="1:4" x14ac:dyDescent="0.2"/>
    <row r="3" spans="1:4" x14ac:dyDescent="0.2"/>
    <row r="4" spans="1:4" x14ac:dyDescent="0.2"/>
    <row r="5" spans="1:4" x14ac:dyDescent="0.2">
      <c r="B5" s="2" t="s">
        <v>7</v>
      </c>
      <c r="D5" s="2" t="s">
        <v>6</v>
      </c>
    </row>
    <row r="6" spans="1:4" x14ac:dyDescent="0.2">
      <c r="B6" s="124">
        <v>1</v>
      </c>
      <c r="D6" s="120" t="s">
        <v>5</v>
      </c>
    </row>
    <row r="7" spans="1:4" x14ac:dyDescent="0.2">
      <c r="B7" s="124">
        <v>2</v>
      </c>
      <c r="D7" s="121" t="s">
        <v>220</v>
      </c>
    </row>
    <row r="8" spans="1:4" x14ac:dyDescent="0.2">
      <c r="B8" s="119">
        <v>3</v>
      </c>
      <c r="D8" s="121" t="s">
        <v>219</v>
      </c>
    </row>
    <row r="9" spans="1:4" x14ac:dyDescent="0.2">
      <c r="B9" s="119">
        <v>4</v>
      </c>
      <c r="D9" s="121" t="s">
        <v>4</v>
      </c>
    </row>
    <row r="10" spans="1:4" x14ac:dyDescent="0.2">
      <c r="B10" s="119">
        <v>5</v>
      </c>
      <c r="D10" s="121" t="s">
        <v>3</v>
      </c>
    </row>
    <row r="11" spans="1:4" x14ac:dyDescent="0.2">
      <c r="B11" s="119">
        <v>6</v>
      </c>
      <c r="D11" s="121" t="s">
        <v>2</v>
      </c>
    </row>
    <row r="12" spans="1:4" x14ac:dyDescent="0.2">
      <c r="B12" s="119">
        <v>7</v>
      </c>
      <c r="D12" s="121" t="s">
        <v>1</v>
      </c>
    </row>
    <row r="13" spans="1:4" x14ac:dyDescent="0.2">
      <c r="B13" s="119">
        <v>8</v>
      </c>
      <c r="D13" s="121" t="s">
        <v>228</v>
      </c>
    </row>
    <row r="14" spans="1:4" x14ac:dyDescent="0.2">
      <c r="B14" s="119">
        <v>9</v>
      </c>
      <c r="D14" s="121" t="s">
        <v>221</v>
      </c>
    </row>
    <row r="15" spans="1:4" x14ac:dyDescent="0.2">
      <c r="B15" s="122">
        <v>10</v>
      </c>
      <c r="D15" s="121" t="s">
        <v>0</v>
      </c>
    </row>
    <row r="16" spans="1:4" x14ac:dyDescent="0.2"/>
    <row r="17" x14ac:dyDescent="0.2"/>
    <row r="18" hidden="1" x14ac:dyDescent="0.2"/>
    <row r="19" hidden="1" x14ac:dyDescent="0.2"/>
  </sheetData>
  <hyperlinks>
    <hyperlink ref="D6" location="GAAP!A1" display="GAAP" xr:uid="{00000000-0004-0000-0000-000000000000}"/>
    <hyperlink ref="D7" location="'Non-GAAP Reported'!A1" display="Non-GAAP Reported" xr:uid="{00000000-0004-0000-0000-000001000000}"/>
    <hyperlink ref="D8" location="'Non-GAAP Adj. Metrics'!A1" display="Non-GAAP Adj. Metrics" xr:uid="{00000000-0004-0000-0000-000002000000}"/>
    <hyperlink ref="D9" location="'Balance Sheet'!A1" display="Balance Sheet" xr:uid="{00000000-0004-0000-0000-000003000000}"/>
    <hyperlink ref="D10" location="'BS Summary'!A1" display="Balance Sheet Summary" xr:uid="{00000000-0004-0000-0000-000004000000}"/>
    <hyperlink ref="D11" location="'Cash Flows'!A1" display="Cash Flows" xr:uid="{00000000-0004-0000-0000-000005000000}"/>
    <hyperlink ref="D12" location="'Operational Data'!A1" display="Operational Data" xr:uid="{00000000-0004-0000-0000-000006000000}"/>
    <hyperlink ref="D13" location="'Segments Reported'!A1" display="Segments Reported" xr:uid="{00000000-0004-0000-0000-000007000000}"/>
    <hyperlink ref="D14" location="'Segments ex. Divestiture Impact'!A1" display="Segment ex. Divestiture Impact" xr:uid="{00000000-0004-0000-0000-000008000000}"/>
    <hyperlink ref="D15" location="'Horizontal Revenue'!A1" display="Horizontal Revenue" xr:uid="{00000000-0004-0000-0000-000009000000}"/>
  </hyperlinks>
  <pageMargins left="0.75" right="0.75" top="1" bottom="1" header="0.5" footer="0.5"/>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6"/>
  <sheetViews>
    <sheetView showGridLines="0" topLeftCell="C1" zoomScale="80" zoomScaleNormal="80" workbookViewId="0">
      <pane ySplit="9" topLeftCell="A10" activePane="bottomLeft" state="frozen"/>
      <selection activeCell="C1" sqref="C1"/>
      <selection pane="bottomLeft" activeCell="C1" sqref="C1"/>
    </sheetView>
  </sheetViews>
  <sheetFormatPr defaultColWidth="0" defaultRowHeight="12.75" zeroHeight="1" x14ac:dyDescent="0.2"/>
  <cols>
    <col min="1" max="2" width="13.7109375" style="128" hidden="1" customWidth="1"/>
    <col min="3" max="3" width="69.85546875" style="1" customWidth="1"/>
    <col min="4" max="4" width="1" style="1" customWidth="1"/>
    <col min="5" max="8" width="12.85546875" style="1" customWidth="1"/>
    <col min="9" max="9" width="1" style="1" customWidth="1"/>
    <col min="10" max="10" width="12.85546875" style="1" customWidth="1"/>
    <col min="11" max="11" width="0.85546875" style="1" customWidth="1"/>
    <col min="12" max="14" width="12.85546875" style="1" customWidth="1"/>
    <col min="15" max="15" width="6.140625" style="1" customWidth="1"/>
    <col min="16" max="16" width="4" style="1" customWidth="1"/>
    <col min="17" max="16384" width="13.7109375" style="1" hidden="1"/>
  </cols>
  <sheetData>
    <row r="1" spans="3:15" s="201" customFormat="1" x14ac:dyDescent="0.2">
      <c r="C1" s="223" t="s">
        <v>230</v>
      </c>
    </row>
    <row r="2" spans="3:15" x14ac:dyDescent="0.2">
      <c r="C2" s="200" t="s">
        <v>8</v>
      </c>
      <c r="D2" s="199"/>
      <c r="E2" s="199"/>
      <c r="F2" s="199"/>
    </row>
    <row r="3" spans="3:15" x14ac:dyDescent="0.2">
      <c r="O3" s="126" t="s">
        <v>16</v>
      </c>
    </row>
    <row r="4" spans="3:15" x14ac:dyDescent="0.2"/>
    <row r="5" spans="3:15" x14ac:dyDescent="0.2"/>
    <row r="6" spans="3:15" x14ac:dyDescent="0.2"/>
    <row r="7" spans="3:15" x14ac:dyDescent="0.2">
      <c r="C7" s="105" t="s">
        <v>92</v>
      </c>
    </row>
    <row r="8" spans="3:15" x14ac:dyDescent="0.2">
      <c r="C8" s="105" t="s">
        <v>27</v>
      </c>
    </row>
    <row r="9" spans="3:15" x14ac:dyDescent="0.2">
      <c r="E9" s="34" t="s">
        <v>129</v>
      </c>
      <c r="F9" s="34" t="s">
        <v>130</v>
      </c>
      <c r="G9" s="34" t="s">
        <v>131</v>
      </c>
      <c r="H9" s="34" t="s">
        <v>132</v>
      </c>
      <c r="J9" s="33" t="s">
        <v>133</v>
      </c>
      <c r="L9" s="34" t="s">
        <v>134</v>
      </c>
      <c r="M9" s="34" t="s">
        <v>135</v>
      </c>
      <c r="N9" s="34" t="s">
        <v>136</v>
      </c>
    </row>
    <row r="10" spans="3:15" x14ac:dyDescent="0.2">
      <c r="C10" s="90" t="s">
        <v>100</v>
      </c>
      <c r="J10" s="89"/>
    </row>
    <row r="11" spans="3:15" x14ac:dyDescent="0.2">
      <c r="C11" s="112" t="s">
        <v>103</v>
      </c>
      <c r="J11" s="89"/>
    </row>
    <row r="12" spans="3:15" x14ac:dyDescent="0.2">
      <c r="C12" s="111" t="s">
        <v>100</v>
      </c>
      <c r="E12" s="101">
        <f>SUMIF('Segments Reported'!$C$8:$N$8,E$9,'Segments Reported'!$C$10:$N$10)</f>
        <v>823000000</v>
      </c>
      <c r="F12" s="101">
        <f>SUMIF('Segments Reported'!$C$8:$N$8,F$9,'Segments Reported'!$C$10:$N$10)</f>
        <v>784000000</v>
      </c>
      <c r="G12" s="101">
        <f>SUMIF('Segments Reported'!$C$8:$N$8,G$9,'Segments Reported'!$C$10:$N$10)</f>
        <v>777000000</v>
      </c>
      <c r="H12" s="101">
        <f>SUMIF('Segments Reported'!$C$8:$N$8,H$9,'Segments Reported'!$C$10:$N$10)</f>
        <v>813000000</v>
      </c>
      <c r="J12" s="100">
        <f>SUM(E12:H12)</f>
        <v>3197000000</v>
      </c>
      <c r="L12" s="101">
        <f>SUMIF('Segments Reported'!$C$8:$N$8,L$9,'Segments Reported'!$C$10:$N$10)</f>
        <v>782000000</v>
      </c>
      <c r="M12" s="101">
        <f>SUMIF('Segments Reported'!$C$8:$N$8,M$9,'Segments Reported'!$C$10:$N$10)</f>
        <v>743000000</v>
      </c>
      <c r="N12" s="101">
        <f>SUMIF('Segments Reported'!$C$8:$N$8,N$9,'Segments Reported'!$C$10:$N$10)</f>
        <v>727000000</v>
      </c>
    </row>
    <row r="13" spans="3:15" x14ac:dyDescent="0.2">
      <c r="C13" s="109" t="s">
        <v>96</v>
      </c>
      <c r="E13" s="96">
        <v>-26000000</v>
      </c>
      <c r="F13" s="96">
        <v>-22000000</v>
      </c>
      <c r="G13" s="96">
        <v>-22000000</v>
      </c>
      <c r="H13" s="96">
        <v>-23000000</v>
      </c>
      <c r="J13" s="95">
        <f>SUM(E13:H13)</f>
        <v>-93000000</v>
      </c>
      <c r="L13" s="96">
        <v>0</v>
      </c>
      <c r="M13" s="96">
        <v>0</v>
      </c>
      <c r="N13" s="96">
        <v>0</v>
      </c>
    </row>
    <row r="14" spans="3:15" ht="13.5" thickBot="1" x14ac:dyDescent="0.25">
      <c r="C14" s="82" t="s">
        <v>98</v>
      </c>
      <c r="D14" s="82"/>
      <c r="E14" s="94">
        <f>SUM(E12:E13)</f>
        <v>797000000</v>
      </c>
      <c r="F14" s="94">
        <f>SUM(F12:F13)</f>
        <v>762000000</v>
      </c>
      <c r="G14" s="94">
        <f>SUM(G12:G13)</f>
        <v>755000000</v>
      </c>
      <c r="H14" s="94">
        <f>SUM(H12:H13)</f>
        <v>790000000</v>
      </c>
      <c r="J14" s="93">
        <f>SUM(J12:J13)</f>
        <v>3104000000</v>
      </c>
      <c r="L14" s="94">
        <f>SUM(L12:L13)</f>
        <v>782000000</v>
      </c>
      <c r="M14" s="94">
        <f>SUM(M12:M13)</f>
        <v>743000000</v>
      </c>
      <c r="N14" s="94">
        <f>SUM(N12:N13)</f>
        <v>727000000</v>
      </c>
    </row>
    <row r="15" spans="3:15" ht="13.5" thickTop="1" x14ac:dyDescent="0.2">
      <c r="C15" s="79"/>
      <c r="D15" s="79"/>
      <c r="E15" s="79"/>
      <c r="F15" s="79"/>
      <c r="G15" s="79"/>
      <c r="H15" s="79"/>
      <c r="J15" s="102"/>
      <c r="L15" s="79"/>
      <c r="M15" s="79"/>
      <c r="N15" s="79"/>
    </row>
    <row r="16" spans="3:15" x14ac:dyDescent="0.2">
      <c r="C16" s="110" t="s">
        <v>97</v>
      </c>
      <c r="E16" s="101">
        <v>15000000</v>
      </c>
      <c r="F16" s="101">
        <v>18000000</v>
      </c>
      <c r="G16" s="101">
        <v>29000000</v>
      </c>
      <c r="H16" s="101">
        <v>59000000</v>
      </c>
      <c r="J16" s="100">
        <f>SUM(E16:H16)</f>
        <v>121000000</v>
      </c>
      <c r="L16" s="101">
        <v>27000000</v>
      </c>
      <c r="M16" s="101">
        <v>32000000</v>
      </c>
      <c r="N16" s="101">
        <v>37000000</v>
      </c>
    </row>
    <row r="17" spans="3:14" x14ac:dyDescent="0.2">
      <c r="C17" s="110" t="s">
        <v>83</v>
      </c>
      <c r="E17" s="98">
        <v>36000000</v>
      </c>
      <c r="F17" s="98">
        <v>38000000</v>
      </c>
      <c r="G17" s="98">
        <v>34000000</v>
      </c>
      <c r="H17" s="98">
        <v>33000000</v>
      </c>
      <c r="J17" s="97">
        <f>SUM(E17:H17)</f>
        <v>141000000</v>
      </c>
      <c r="L17" s="98">
        <v>34000000</v>
      </c>
      <c r="M17" s="98">
        <v>34000000</v>
      </c>
      <c r="N17" s="98">
        <v>31000000</v>
      </c>
    </row>
    <row r="18" spans="3:14" x14ac:dyDescent="0.2">
      <c r="C18" s="109" t="s">
        <v>96</v>
      </c>
      <c r="E18" s="96">
        <v>-1000000</v>
      </c>
      <c r="F18" s="96">
        <v>-2000000</v>
      </c>
      <c r="G18" s="96">
        <v>0</v>
      </c>
      <c r="H18" s="96">
        <v>-2000000</v>
      </c>
      <c r="J18" s="95">
        <f>SUM(E18:H18)</f>
        <v>-5000000</v>
      </c>
      <c r="L18" s="96">
        <v>0</v>
      </c>
      <c r="M18" s="96">
        <v>0</v>
      </c>
      <c r="N18" s="96">
        <v>0</v>
      </c>
    </row>
    <row r="19" spans="3:14" ht="13.5" thickBot="1" x14ac:dyDescent="0.25">
      <c r="C19" s="82" t="s">
        <v>94</v>
      </c>
      <c r="D19" s="82"/>
      <c r="E19" s="94">
        <f>SUM(E16:E18)</f>
        <v>50000000</v>
      </c>
      <c r="F19" s="94">
        <f>SUM(F16:F18)</f>
        <v>54000000</v>
      </c>
      <c r="G19" s="94">
        <f>SUM(G16:G18)</f>
        <v>63000000</v>
      </c>
      <c r="H19" s="94">
        <f>SUM(H16:H18)</f>
        <v>90000000</v>
      </c>
      <c r="J19" s="93">
        <f>SUM(J16:J18)</f>
        <v>257000000</v>
      </c>
      <c r="L19" s="94">
        <f>SUM(L16:L18)</f>
        <v>61000000</v>
      </c>
      <c r="M19" s="94">
        <f>SUM(M16:M18)</f>
        <v>66000000</v>
      </c>
      <c r="N19" s="94">
        <f>SUM(N16:N18)</f>
        <v>68000000</v>
      </c>
    </row>
    <row r="20" spans="3:14" ht="13.5" thickTop="1" x14ac:dyDescent="0.2">
      <c r="C20" s="108" t="s">
        <v>93</v>
      </c>
      <c r="D20" s="108"/>
      <c r="E20" s="107">
        <f>E19/E14</f>
        <v>6.2735257214554585E-2</v>
      </c>
      <c r="F20" s="107">
        <f>F19/F14</f>
        <v>7.0866141732283464E-2</v>
      </c>
      <c r="G20" s="107">
        <f>G19/G14</f>
        <v>8.3443708609271527E-2</v>
      </c>
      <c r="H20" s="107">
        <f>H19/H14</f>
        <v>0.11392405063291139</v>
      </c>
      <c r="J20" s="106">
        <f>J19/J14</f>
        <v>8.2796391752577317E-2</v>
      </c>
      <c r="L20" s="107">
        <f>L19/L14</f>
        <v>7.8005115089514063E-2</v>
      </c>
      <c r="M20" s="107">
        <f>M19/M14</f>
        <v>8.8829071332436074E-2</v>
      </c>
      <c r="N20" s="107">
        <f>N19/N14</f>
        <v>9.353507565337002E-2</v>
      </c>
    </row>
    <row r="21" spans="3:14" x14ac:dyDescent="0.2">
      <c r="J21" s="89"/>
    </row>
    <row r="22" spans="3:14" x14ac:dyDescent="0.2">
      <c r="C22" s="90" t="s">
        <v>100</v>
      </c>
      <c r="J22" s="89"/>
    </row>
    <row r="23" spans="3:14" x14ac:dyDescent="0.2">
      <c r="C23" s="112" t="s">
        <v>102</v>
      </c>
      <c r="J23" s="89"/>
    </row>
    <row r="24" spans="3:14" x14ac:dyDescent="0.2">
      <c r="C24" s="111" t="s">
        <v>100</v>
      </c>
      <c r="E24" s="101">
        <f>SUMIF('Segments Reported'!$C$8:$N$8,E$9,'Segments Reported'!$C$11:$N$11)</f>
        <v>554000000</v>
      </c>
      <c r="F24" s="101">
        <f>SUMIF('Segments Reported'!$C$8:$N$8,F$9,'Segments Reported'!$C$11:$N$11)</f>
        <v>542000000</v>
      </c>
      <c r="G24" s="101">
        <f>SUMIF('Segments Reported'!$C$8:$N$8,G$9,'Segments Reported'!$C$11:$N$11)</f>
        <v>543000000</v>
      </c>
      <c r="H24" s="101">
        <f>SUMIF('Segments Reported'!$C$8:$N$8,H$9,'Segments Reported'!$C$11:$N$11)</f>
        <v>547000000</v>
      </c>
      <c r="J24" s="100">
        <f>SUM(E24:H24)</f>
        <v>2186000000</v>
      </c>
      <c r="L24" s="101">
        <f>SUMIF('Segments Reported'!$C$8:$N$8,L$9,'Segments Reported'!$C$11:$N$11)</f>
        <v>508000000</v>
      </c>
      <c r="M24" s="101">
        <f>SUMIF('Segments Reported'!$C$8:$N$8,M$9,'Segments Reported'!$C$11:$N$11)</f>
        <v>519000000</v>
      </c>
      <c r="N24" s="101">
        <f>SUMIF('Segments Reported'!$C$8:$N$8,N$9,'Segments Reported'!$C$11:$N$11)</f>
        <v>520000000</v>
      </c>
    </row>
    <row r="25" spans="3:14" x14ac:dyDescent="0.2">
      <c r="C25" s="113" t="s">
        <v>96</v>
      </c>
      <c r="E25" s="96">
        <v>-18000000</v>
      </c>
      <c r="F25" s="96">
        <v>-17000000</v>
      </c>
      <c r="G25" s="96">
        <v>-16000000</v>
      </c>
      <c r="H25" s="96">
        <v>-17000000</v>
      </c>
      <c r="J25" s="95">
        <f>SUM(E25:H25)</f>
        <v>-68000000</v>
      </c>
      <c r="L25" s="96">
        <v>0</v>
      </c>
      <c r="M25" s="96">
        <v>0</v>
      </c>
      <c r="N25" s="96">
        <v>0</v>
      </c>
    </row>
    <row r="26" spans="3:14" ht="13.5" thickBot="1" x14ac:dyDescent="0.25">
      <c r="C26" s="82" t="s">
        <v>98</v>
      </c>
      <c r="D26" s="82"/>
      <c r="E26" s="94">
        <f>SUM(E24:E25)</f>
        <v>536000000</v>
      </c>
      <c r="F26" s="94">
        <f>SUM(F24:F25)</f>
        <v>525000000</v>
      </c>
      <c r="G26" s="94">
        <f>SUM(G24:G25)</f>
        <v>527000000</v>
      </c>
      <c r="H26" s="94">
        <f>SUM(H24:H25)</f>
        <v>530000000</v>
      </c>
      <c r="J26" s="93">
        <f>SUM(J24:J25)</f>
        <v>2118000000</v>
      </c>
      <c r="L26" s="94">
        <f>SUM(L24:L25)</f>
        <v>508000000</v>
      </c>
      <c r="M26" s="94">
        <f>SUM(M24:M25)</f>
        <v>519000000</v>
      </c>
      <c r="N26" s="94">
        <f>SUM(N24:N25)</f>
        <v>520000000</v>
      </c>
    </row>
    <row r="27" spans="3:14" ht="13.5" thickTop="1" x14ac:dyDescent="0.2">
      <c r="C27" s="79"/>
      <c r="D27" s="79"/>
      <c r="E27" s="79"/>
      <c r="F27" s="79"/>
      <c r="G27" s="79"/>
      <c r="H27" s="79"/>
      <c r="J27" s="102"/>
      <c r="L27" s="79"/>
      <c r="M27" s="79"/>
      <c r="N27" s="79"/>
    </row>
    <row r="28" spans="3:14" x14ac:dyDescent="0.2">
      <c r="C28" s="112" t="s">
        <v>97</v>
      </c>
      <c r="E28" s="101">
        <v>45000000</v>
      </c>
      <c r="F28" s="101">
        <v>39000000</v>
      </c>
      <c r="G28" s="101">
        <v>46000000</v>
      </c>
      <c r="H28" s="101">
        <v>48000000</v>
      </c>
      <c r="J28" s="100">
        <f>SUM(E28:H28)</f>
        <v>178000000</v>
      </c>
      <c r="L28" s="101">
        <v>52000000</v>
      </c>
      <c r="M28" s="101">
        <v>49000000</v>
      </c>
      <c r="N28" s="101">
        <v>65000000</v>
      </c>
    </row>
    <row r="29" spans="3:14" x14ac:dyDescent="0.2">
      <c r="C29" s="60" t="s">
        <v>83</v>
      </c>
      <c r="E29" s="98">
        <v>27000000</v>
      </c>
      <c r="F29" s="98">
        <v>29000000</v>
      </c>
      <c r="G29" s="98">
        <v>28000000</v>
      </c>
      <c r="H29" s="98">
        <v>24000000</v>
      </c>
      <c r="J29" s="97">
        <f>SUM(E29:H29)</f>
        <v>108000000</v>
      </c>
      <c r="L29" s="98">
        <v>22000000</v>
      </c>
      <c r="M29" s="98">
        <v>22000000</v>
      </c>
      <c r="N29" s="98">
        <v>22000000</v>
      </c>
    </row>
    <row r="30" spans="3:14" x14ac:dyDescent="0.2">
      <c r="C30" s="60" t="s">
        <v>96</v>
      </c>
      <c r="E30" s="98">
        <v>-2000000</v>
      </c>
      <c r="F30" s="98">
        <v>-1000000</v>
      </c>
      <c r="G30" s="98">
        <v>-2000000</v>
      </c>
      <c r="H30" s="98">
        <v>-1000000</v>
      </c>
      <c r="J30" s="97">
        <f>SUM(E30:H30)</f>
        <v>-6000000</v>
      </c>
      <c r="L30" s="98">
        <v>0</v>
      </c>
      <c r="M30" s="98">
        <v>0</v>
      </c>
      <c r="N30" s="98">
        <v>0</v>
      </c>
    </row>
    <row r="31" spans="3:14" x14ac:dyDescent="0.2">
      <c r="C31" s="60" t="s">
        <v>81</v>
      </c>
      <c r="E31" s="98">
        <v>8000000</v>
      </c>
      <c r="F31" s="98">
        <v>1000000</v>
      </c>
      <c r="G31" s="98">
        <v>1000000</v>
      </c>
      <c r="H31" s="98">
        <v>-1000000</v>
      </c>
      <c r="J31" s="97">
        <f>SUM(E31:H31)</f>
        <v>9000000</v>
      </c>
      <c r="L31" s="98">
        <v>0</v>
      </c>
      <c r="M31" s="98">
        <v>-1000000</v>
      </c>
      <c r="N31" s="98">
        <v>-1000000</v>
      </c>
    </row>
    <row r="32" spans="3:14" x14ac:dyDescent="0.2">
      <c r="C32" s="59" t="s">
        <v>79</v>
      </c>
      <c r="E32" s="96">
        <v>-5000000</v>
      </c>
      <c r="F32" s="96">
        <v>0</v>
      </c>
      <c r="G32" s="96">
        <v>-3000000</v>
      </c>
      <c r="H32" s="96">
        <v>0</v>
      </c>
      <c r="J32" s="95">
        <f>SUM(E32:H32)</f>
        <v>-8000000</v>
      </c>
      <c r="L32" s="96">
        <v>0</v>
      </c>
      <c r="M32" s="96">
        <v>0</v>
      </c>
      <c r="N32" s="96">
        <v>0</v>
      </c>
    </row>
    <row r="33" spans="3:14" ht="13.5" thickBot="1" x14ac:dyDescent="0.25">
      <c r="C33" s="82" t="s">
        <v>94</v>
      </c>
      <c r="D33" s="82"/>
      <c r="E33" s="94">
        <f>SUM(E28:E32)</f>
        <v>73000000</v>
      </c>
      <c r="F33" s="94">
        <f>SUM(F28:F32)</f>
        <v>68000000</v>
      </c>
      <c r="G33" s="94">
        <f>SUM(G28:G32)</f>
        <v>70000000</v>
      </c>
      <c r="H33" s="94">
        <f>SUM(H28:H32)</f>
        <v>70000000</v>
      </c>
      <c r="J33" s="93">
        <f>SUM(J28:J32)</f>
        <v>281000000</v>
      </c>
      <c r="L33" s="94">
        <f>SUM(L28:L32)</f>
        <v>74000000</v>
      </c>
      <c r="M33" s="94">
        <f>SUM(M28:M32)</f>
        <v>70000000</v>
      </c>
      <c r="N33" s="94">
        <f>SUM(N28:N32)</f>
        <v>86000000</v>
      </c>
    </row>
    <row r="34" spans="3:14" ht="13.5" thickTop="1" x14ac:dyDescent="0.2">
      <c r="C34" s="108" t="s">
        <v>93</v>
      </c>
      <c r="D34" s="108"/>
      <c r="E34" s="107">
        <f>E33/E26</f>
        <v>0.13619402985074627</v>
      </c>
      <c r="F34" s="107">
        <f>F33/F26</f>
        <v>0.12952380952380951</v>
      </c>
      <c r="G34" s="107">
        <f>G33/G26</f>
        <v>0.13282732447817835</v>
      </c>
      <c r="H34" s="107">
        <f>H33/H26</f>
        <v>0.13207547169811321</v>
      </c>
      <c r="J34" s="106">
        <f>J33/J26</f>
        <v>0.13267233238904627</v>
      </c>
      <c r="L34" s="107">
        <f>L33/L26</f>
        <v>0.14566929133858267</v>
      </c>
      <c r="M34" s="107">
        <f>M33/M26</f>
        <v>0.13487475915221581</v>
      </c>
      <c r="N34" s="107">
        <f>N33/N26</f>
        <v>0.16538461538461538</v>
      </c>
    </row>
    <row r="35" spans="3:14" x14ac:dyDescent="0.2">
      <c r="J35" s="89"/>
    </row>
    <row r="36" spans="3:14" x14ac:dyDescent="0.2">
      <c r="C36" s="90" t="s">
        <v>100</v>
      </c>
      <c r="J36" s="89"/>
    </row>
    <row r="37" spans="3:14" x14ac:dyDescent="0.2">
      <c r="C37" s="112" t="s">
        <v>101</v>
      </c>
      <c r="J37" s="89"/>
    </row>
    <row r="38" spans="3:14" x14ac:dyDescent="0.2">
      <c r="C38" s="111" t="s">
        <v>100</v>
      </c>
      <c r="E38" s="101">
        <f>SUMIF('Segments Reported'!$C$8:$N$8,E$9,'Segments Reported'!$C$12:$N$12)</f>
        <v>176000000</v>
      </c>
      <c r="F38" s="101">
        <f>SUMIF('Segments Reported'!$C$8:$N$8,F$9,'Segments Reported'!$C$12:$N$12)</f>
        <v>170000000</v>
      </c>
      <c r="G38" s="101">
        <f>SUMIF('Segments Reported'!$C$8:$N$8,G$9,'Segments Reported'!$C$12:$N$12)</f>
        <v>160000000</v>
      </c>
      <c r="H38" s="101">
        <f>SUMIF('Segments Reported'!$C$8:$N$8,H$9,'Segments Reported'!$C$12:$N$12)</f>
        <v>133000000</v>
      </c>
      <c r="J38" s="100">
        <f>SUM(E38:H38)</f>
        <v>639000000</v>
      </c>
      <c r="L38" s="101">
        <f>SUMIF('Segments Reported'!$C$8:$N$8,L$9,'Segments Reported'!$C$12:$N$12)</f>
        <v>130000000</v>
      </c>
      <c r="M38" s="101">
        <f>SUMIF('Segments Reported'!$C$8:$N$8,M$9,'Segments Reported'!$C$12:$N$12)</f>
        <v>125000000</v>
      </c>
      <c r="N38" s="101">
        <f>SUMIF('Segments Reported'!$C$8:$N$8,N$9,'Segments Reported'!$C$12:$N$12)</f>
        <v>57000000</v>
      </c>
    </row>
    <row r="39" spans="3:14" x14ac:dyDescent="0.2">
      <c r="C39" s="110" t="s">
        <v>143</v>
      </c>
      <c r="E39" s="98">
        <v>-23000000</v>
      </c>
      <c r="F39" s="98">
        <v>-22000000</v>
      </c>
      <c r="G39" s="98">
        <v>-14000000</v>
      </c>
      <c r="H39" s="98">
        <v>0</v>
      </c>
      <c r="J39" s="97">
        <f>SUM(E39:H39)</f>
        <v>-59000000</v>
      </c>
      <c r="L39" s="98">
        <v>0</v>
      </c>
      <c r="M39" s="98">
        <v>0</v>
      </c>
      <c r="N39" s="98">
        <v>0</v>
      </c>
    </row>
    <row r="40" spans="3:14" x14ac:dyDescent="0.2">
      <c r="C40" s="109" t="s">
        <v>96</v>
      </c>
      <c r="E40" s="96">
        <v>-2000000</v>
      </c>
      <c r="F40" s="96">
        <v>-1000000</v>
      </c>
      <c r="G40" s="96">
        <v>-1000000</v>
      </c>
      <c r="H40" s="96">
        <v>-1000000</v>
      </c>
      <c r="J40" s="95">
        <f>SUM(E40:H40)</f>
        <v>-5000000</v>
      </c>
      <c r="L40" s="96">
        <v>0</v>
      </c>
      <c r="M40" s="96">
        <v>0</v>
      </c>
      <c r="N40" s="96">
        <v>0</v>
      </c>
    </row>
    <row r="41" spans="3:14" x14ac:dyDescent="0.2">
      <c r="C41" s="63" t="s">
        <v>99</v>
      </c>
      <c r="D41" s="63"/>
      <c r="E41" s="62">
        <f>SUM(E38:E40)</f>
        <v>151000000</v>
      </c>
      <c r="F41" s="62">
        <f>SUM(F38:F40)</f>
        <v>147000000</v>
      </c>
      <c r="G41" s="62">
        <f>SUM(G38:G40)</f>
        <v>145000000</v>
      </c>
      <c r="H41" s="62">
        <f>SUM(H38:H40)</f>
        <v>132000000</v>
      </c>
      <c r="J41" s="61">
        <f>SUM(J38:J40)</f>
        <v>575000000</v>
      </c>
      <c r="L41" s="62">
        <f>SUM(L38:L40)</f>
        <v>130000000</v>
      </c>
      <c r="M41" s="62">
        <f>SUM(M38:M40)</f>
        <v>125000000</v>
      </c>
      <c r="N41" s="62">
        <f>SUM(N38:N40)</f>
        <v>57000000</v>
      </c>
    </row>
    <row r="42" spans="3:14" x14ac:dyDescent="0.2">
      <c r="C42" s="109" t="s">
        <v>141</v>
      </c>
      <c r="E42" s="96">
        <v>-127000000</v>
      </c>
      <c r="F42" s="96">
        <v>-128000000</v>
      </c>
      <c r="G42" s="96">
        <v>-124000000</v>
      </c>
      <c r="H42" s="96">
        <v>-121000000</v>
      </c>
      <c r="J42" s="95">
        <f>SUM(E42:H42)</f>
        <v>-500000000</v>
      </c>
      <c r="L42" s="96">
        <v>-122000000</v>
      </c>
      <c r="M42" s="96">
        <v>-120000000</v>
      </c>
      <c r="N42" s="96">
        <v>-56000000</v>
      </c>
    </row>
    <row r="43" spans="3:14" ht="13.5" thickBot="1" x14ac:dyDescent="0.25">
      <c r="C43" s="156" t="s">
        <v>217</v>
      </c>
      <c r="D43" s="82"/>
      <c r="E43" s="94">
        <f>SUM(E41:E42)</f>
        <v>24000000</v>
      </c>
      <c r="F43" s="94">
        <f>SUM(F41:F42)</f>
        <v>19000000</v>
      </c>
      <c r="G43" s="94">
        <f>SUM(G41:G42)</f>
        <v>21000000</v>
      </c>
      <c r="H43" s="94">
        <f>SUM(H41:H42)</f>
        <v>11000000</v>
      </c>
      <c r="J43" s="93">
        <f>SUM(J41:J42)</f>
        <v>75000000</v>
      </c>
      <c r="L43" s="94">
        <f>SUM(L41:L42)</f>
        <v>8000000</v>
      </c>
      <c r="M43" s="94">
        <f>SUM(M41:M42)</f>
        <v>5000000</v>
      </c>
      <c r="N43" s="94">
        <f>SUM(N41:N42)</f>
        <v>1000000</v>
      </c>
    </row>
    <row r="44" spans="3:14" ht="13.5" thickTop="1" x14ac:dyDescent="0.2">
      <c r="C44" s="79"/>
      <c r="D44" s="79"/>
      <c r="E44" s="79"/>
      <c r="F44" s="79"/>
      <c r="G44" s="79"/>
      <c r="H44" s="79"/>
      <c r="J44" s="102"/>
      <c r="L44" s="79"/>
      <c r="M44" s="79"/>
      <c r="N44" s="79"/>
    </row>
    <row r="45" spans="3:14" x14ac:dyDescent="0.2">
      <c r="C45" s="60" t="s">
        <v>97</v>
      </c>
      <c r="E45" s="101">
        <v>26000000</v>
      </c>
      <c r="F45" s="101">
        <v>30000000</v>
      </c>
      <c r="G45" s="101">
        <v>38000000</v>
      </c>
      <c r="H45" s="101">
        <v>24000000</v>
      </c>
      <c r="J45" s="100">
        <f>SUM(E45:H45)</f>
        <v>118000000</v>
      </c>
      <c r="L45" s="101">
        <v>26000000</v>
      </c>
      <c r="M45" s="101">
        <v>29000000</v>
      </c>
      <c r="N45" s="101">
        <v>3000000</v>
      </c>
    </row>
    <row r="46" spans="3:14" x14ac:dyDescent="0.2">
      <c r="C46" s="60" t="s">
        <v>83</v>
      </c>
      <c r="E46" s="98">
        <v>1000000</v>
      </c>
      <c r="F46" s="98">
        <v>2000000</v>
      </c>
      <c r="G46" s="98">
        <v>1000000</v>
      </c>
      <c r="H46" s="98">
        <v>1000000</v>
      </c>
      <c r="J46" s="97">
        <f>SUM(E46:H46)</f>
        <v>5000000</v>
      </c>
      <c r="L46" s="98">
        <v>0</v>
      </c>
      <c r="M46" s="98">
        <v>1000000</v>
      </c>
      <c r="N46" s="98">
        <v>0</v>
      </c>
    </row>
    <row r="47" spans="3:14" x14ac:dyDescent="0.2">
      <c r="C47" s="60" t="s">
        <v>96</v>
      </c>
      <c r="E47" s="98">
        <v>0</v>
      </c>
      <c r="F47" s="98">
        <v>0</v>
      </c>
      <c r="G47" s="98">
        <v>0</v>
      </c>
      <c r="H47" s="98">
        <v>0</v>
      </c>
      <c r="J47" s="97">
        <f>SUM(E47:H47)</f>
        <v>0</v>
      </c>
      <c r="L47" s="98">
        <v>0</v>
      </c>
      <c r="M47" s="98">
        <v>0</v>
      </c>
      <c r="N47" s="98">
        <v>0</v>
      </c>
    </row>
    <row r="48" spans="3:14" x14ac:dyDescent="0.2">
      <c r="C48" s="60" t="s">
        <v>143</v>
      </c>
      <c r="E48" s="98">
        <v>-3000000</v>
      </c>
      <c r="F48" s="98">
        <v>-2000000</v>
      </c>
      <c r="G48" s="98">
        <v>-2000000</v>
      </c>
      <c r="H48" s="98">
        <v>0</v>
      </c>
      <c r="J48" s="97">
        <f>SUM(E48:H48)</f>
        <v>-7000000</v>
      </c>
      <c r="L48" s="98">
        <v>0</v>
      </c>
      <c r="M48" s="98">
        <v>0</v>
      </c>
      <c r="N48" s="98">
        <v>0</v>
      </c>
    </row>
    <row r="49" spans="3:14" x14ac:dyDescent="0.2">
      <c r="C49" s="59" t="s">
        <v>140</v>
      </c>
      <c r="E49" s="96">
        <v>0</v>
      </c>
      <c r="F49" s="96">
        <v>1000000</v>
      </c>
      <c r="G49" s="96">
        <v>0</v>
      </c>
      <c r="H49" s="96">
        <v>0</v>
      </c>
      <c r="J49" s="95">
        <f>SUM(E49:H49)</f>
        <v>1000000</v>
      </c>
      <c r="L49" s="96">
        <v>0</v>
      </c>
      <c r="M49" s="96">
        <v>0</v>
      </c>
      <c r="N49" s="96">
        <v>0</v>
      </c>
    </row>
    <row r="50" spans="3:14" x14ac:dyDescent="0.2">
      <c r="C50" s="63" t="s">
        <v>95</v>
      </c>
      <c r="D50" s="32"/>
      <c r="E50" s="62">
        <f>SUM(E45:E49)</f>
        <v>24000000</v>
      </c>
      <c r="F50" s="62">
        <f>SUM(F45:F49)</f>
        <v>31000000</v>
      </c>
      <c r="G50" s="62">
        <f>SUM(G45:G49)</f>
        <v>37000000</v>
      </c>
      <c r="H50" s="62">
        <f>SUM(H45:H49)</f>
        <v>25000000</v>
      </c>
      <c r="I50" s="32"/>
      <c r="J50" s="61">
        <f>SUM(J45:J49)</f>
        <v>117000000</v>
      </c>
      <c r="K50" s="32"/>
      <c r="L50" s="62">
        <f>SUM(L45:L49)</f>
        <v>26000000</v>
      </c>
      <c r="M50" s="62">
        <f>SUM(M45:M49)</f>
        <v>30000000</v>
      </c>
      <c r="N50" s="62">
        <f>SUM(N45:N49)</f>
        <v>3000000</v>
      </c>
    </row>
    <row r="51" spans="3:14" x14ac:dyDescent="0.2">
      <c r="C51" s="60" t="s">
        <v>141</v>
      </c>
      <c r="E51" s="98">
        <v>-23000000</v>
      </c>
      <c r="F51" s="98">
        <v>-29000000</v>
      </c>
      <c r="G51" s="98">
        <v>-35000000</v>
      </c>
      <c r="H51" s="98">
        <v>-30000000</v>
      </c>
      <c r="J51" s="97">
        <f>SUM(E51:H51)</f>
        <v>-117000000</v>
      </c>
      <c r="L51" s="98">
        <v>-30000000</v>
      </c>
      <c r="M51" s="98">
        <v>-36000000</v>
      </c>
      <c r="N51" s="98">
        <v>-6000000</v>
      </c>
    </row>
    <row r="52" spans="3:14" x14ac:dyDescent="0.2">
      <c r="C52" s="59" t="s">
        <v>142</v>
      </c>
      <c r="E52" s="96">
        <v>0</v>
      </c>
      <c r="F52" s="96">
        <v>1000000</v>
      </c>
      <c r="G52" s="96">
        <v>1000000</v>
      </c>
      <c r="H52" s="96">
        <v>1000000</v>
      </c>
      <c r="J52" s="95">
        <f>SUM(E52:H52)</f>
        <v>3000000</v>
      </c>
      <c r="L52" s="96">
        <v>0</v>
      </c>
      <c r="M52" s="96">
        <v>1000000</v>
      </c>
      <c r="N52" s="96">
        <v>0</v>
      </c>
    </row>
    <row r="53" spans="3:14" ht="13.5" thickBot="1" x14ac:dyDescent="0.25">
      <c r="C53" s="156" t="s">
        <v>218</v>
      </c>
      <c r="D53" s="82"/>
      <c r="E53" s="94">
        <f>SUM(E50:E52)</f>
        <v>1000000</v>
      </c>
      <c r="F53" s="94">
        <f>SUM(F50:F52)</f>
        <v>3000000</v>
      </c>
      <c r="G53" s="94">
        <f>SUM(G50:G52)</f>
        <v>3000000</v>
      </c>
      <c r="H53" s="94">
        <f>SUM(H50:H52)</f>
        <v>-4000000</v>
      </c>
      <c r="J53" s="93">
        <f>SUM(J50:J52)</f>
        <v>3000000</v>
      </c>
      <c r="L53" s="94">
        <f>SUM(L50:L52)</f>
        <v>-4000000</v>
      </c>
      <c r="M53" s="94">
        <f>SUM(M50:M52)</f>
        <v>-5000000</v>
      </c>
      <c r="N53" s="94">
        <f>SUM(N50:N52)</f>
        <v>-3000000</v>
      </c>
    </row>
    <row r="54" spans="3:14" ht="13.5" thickTop="1" x14ac:dyDescent="0.2">
      <c r="C54" s="108" t="s">
        <v>93</v>
      </c>
      <c r="D54" s="108"/>
      <c r="E54" s="107">
        <f>E53/E43</f>
        <v>4.1666666666666664E-2</v>
      </c>
      <c r="F54" s="107">
        <f>F53/F43</f>
        <v>0.15789473684210525</v>
      </c>
      <c r="G54" s="107">
        <f>G53/G43</f>
        <v>0.14285714285714285</v>
      </c>
      <c r="H54" s="107">
        <f>H53/H43</f>
        <v>-0.36363636363636365</v>
      </c>
      <c r="J54" s="106">
        <f>J53/J43</f>
        <v>0.04</v>
      </c>
      <c r="L54" s="107">
        <f>L53/L43</f>
        <v>-0.5</v>
      </c>
      <c r="M54" s="107">
        <f>M53/M43</f>
        <v>-1</v>
      </c>
      <c r="N54" s="107">
        <f>N53/N43</f>
        <v>-3</v>
      </c>
    </row>
    <row r="55" spans="3:14" x14ac:dyDescent="0.2"/>
    <row r="56" spans="3:14" x14ac:dyDescent="0.2"/>
  </sheetData>
  <hyperlinks>
    <hyperlink ref="O3" location="Index!A1" display="Back" xr:uid="{00000000-0004-0000-0900-000000000000}"/>
  </hyperlinks>
  <pageMargins left="0.75" right="0.75" top="1" bottom="1" header="0.5" footer="0.5"/>
  <pageSetup scale="67"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6"/>
  <sheetViews>
    <sheetView showGridLines="0" zoomScale="80" zoomScaleNormal="80" workbookViewId="0"/>
  </sheetViews>
  <sheetFormatPr defaultColWidth="0" defaultRowHeight="12.75" zeroHeight="1" x14ac:dyDescent="0.2"/>
  <cols>
    <col min="1" max="1" width="47.5703125" style="1" customWidth="1"/>
    <col min="2" max="2" width="1.28515625" style="1" customWidth="1"/>
    <col min="3" max="6" width="13.7109375" style="1" customWidth="1"/>
    <col min="7" max="7" width="1.28515625" style="1" customWidth="1"/>
    <col min="8" max="8" width="13.7109375" style="1" customWidth="1"/>
    <col min="9" max="9" width="1.28515625" style="1" customWidth="1"/>
    <col min="10" max="12" width="13.7109375" style="1" customWidth="1"/>
    <col min="13" max="13" width="6.7109375" style="1" customWidth="1"/>
    <col min="14" max="14" width="4.140625" style="1" customWidth="1"/>
    <col min="15" max="15" width="0" style="1" hidden="1" customWidth="1"/>
    <col min="16" max="16384" width="13.7109375" style="1" hidden="1"/>
  </cols>
  <sheetData>
    <row r="1" spans="1:13" x14ac:dyDescent="0.2">
      <c r="A1" s="67" t="s">
        <v>8</v>
      </c>
    </row>
    <row r="2" spans="1:13" x14ac:dyDescent="0.2">
      <c r="M2" s="126" t="s">
        <v>16</v>
      </c>
    </row>
    <row r="3" spans="1:13" x14ac:dyDescent="0.2"/>
    <row r="4" spans="1:13" x14ac:dyDescent="0.2"/>
    <row r="5" spans="1:13" x14ac:dyDescent="0.2"/>
    <row r="6" spans="1:13" x14ac:dyDescent="0.2">
      <c r="A6" s="105" t="s">
        <v>0</v>
      </c>
    </row>
    <row r="7" spans="1:13" x14ac:dyDescent="0.2">
      <c r="A7" s="105" t="s">
        <v>27</v>
      </c>
    </row>
    <row r="8" spans="1:13" x14ac:dyDescent="0.2">
      <c r="C8" s="34" t="s">
        <v>129</v>
      </c>
      <c r="D8" s="34" t="s">
        <v>130</v>
      </c>
      <c r="E8" s="34" t="s">
        <v>131</v>
      </c>
      <c r="F8" s="34" t="s">
        <v>132</v>
      </c>
      <c r="H8" s="33" t="s">
        <v>133</v>
      </c>
      <c r="J8" s="34" t="s">
        <v>134</v>
      </c>
      <c r="K8" s="34" t="s">
        <v>135</v>
      </c>
      <c r="L8" s="34" t="s">
        <v>136</v>
      </c>
    </row>
    <row r="9" spans="1:13" x14ac:dyDescent="0.2">
      <c r="A9" s="104"/>
      <c r="B9" s="104"/>
      <c r="C9" s="104"/>
      <c r="D9" s="104"/>
      <c r="E9" s="104"/>
      <c r="F9" s="104"/>
      <c r="H9" s="103"/>
      <c r="J9" s="104"/>
      <c r="K9" s="104"/>
      <c r="L9" s="104"/>
    </row>
    <row r="10" spans="1:13" x14ac:dyDescent="0.2">
      <c r="A10" s="90" t="s">
        <v>109</v>
      </c>
      <c r="C10" s="117">
        <f>SUM(C11:C14)</f>
        <v>1553000000</v>
      </c>
      <c r="D10" s="117">
        <f>SUM(D11:D14)</f>
        <v>1496000000</v>
      </c>
      <c r="E10" s="117">
        <f>SUM(E11:E14)</f>
        <v>1480000000</v>
      </c>
      <c r="F10" s="117">
        <f>SUM(F11:F14)</f>
        <v>1493000000</v>
      </c>
      <c r="H10" s="116">
        <f>SUM(H11:H14)</f>
        <v>6022000000</v>
      </c>
      <c r="J10" s="117">
        <f>SUM(J11:J14)</f>
        <v>1420000000</v>
      </c>
      <c r="K10" s="117">
        <f>SUM(K11:K14)</f>
        <v>1387000000</v>
      </c>
      <c r="L10" s="117">
        <f>SUM(L11:L14)</f>
        <v>1304000000</v>
      </c>
    </row>
    <row r="11" spans="1:13" x14ac:dyDescent="0.2">
      <c r="A11" s="60" t="s">
        <v>77</v>
      </c>
      <c r="C11" s="115">
        <f>SUM(C17:C19)</f>
        <v>696000000</v>
      </c>
      <c r="D11" s="115">
        <f>SUM(D17:D19)</f>
        <v>669000000</v>
      </c>
      <c r="E11" s="115">
        <f>SUM(E17:E19)</f>
        <v>659000000</v>
      </c>
      <c r="F11" s="115">
        <f>SUM(F17:F19)</f>
        <v>690000000</v>
      </c>
      <c r="H11" s="114">
        <f>SUM(C11:F11)</f>
        <v>2714000000</v>
      </c>
      <c r="J11" s="115">
        <f>SUM(J17:J19)</f>
        <v>661000000</v>
      </c>
      <c r="K11" s="115">
        <f>SUM(K17:K19)</f>
        <v>632000000</v>
      </c>
      <c r="L11" s="115">
        <f>SUM(L17:L19)</f>
        <v>624000000</v>
      </c>
    </row>
    <row r="12" spans="1:13" x14ac:dyDescent="0.2">
      <c r="A12" s="60" t="s">
        <v>68</v>
      </c>
      <c r="C12" s="98">
        <f>C27-C30</f>
        <v>554000000</v>
      </c>
      <c r="D12" s="98">
        <f>D27-D30</f>
        <v>542000000</v>
      </c>
      <c r="E12" s="98">
        <f>E27-E30</f>
        <v>543000000</v>
      </c>
      <c r="F12" s="98">
        <f>F27-F30</f>
        <v>547000000</v>
      </c>
      <c r="H12" s="97">
        <f>SUM(C12:F12)</f>
        <v>2186000000</v>
      </c>
      <c r="J12" s="98">
        <f>J27-J30</f>
        <v>508000000</v>
      </c>
      <c r="K12" s="98">
        <f>K27-K30</f>
        <v>519000000</v>
      </c>
      <c r="L12" s="98">
        <f>L27-L30</f>
        <v>520000000</v>
      </c>
    </row>
    <row r="13" spans="1:13" x14ac:dyDescent="0.2">
      <c r="A13" s="60" t="s">
        <v>108</v>
      </c>
      <c r="C13" s="98">
        <f>C25+C30</f>
        <v>127000000</v>
      </c>
      <c r="D13" s="98">
        <f>D25+D30</f>
        <v>115000000</v>
      </c>
      <c r="E13" s="98">
        <f>E25+E30</f>
        <v>118000000</v>
      </c>
      <c r="F13" s="98">
        <f>F25+F30</f>
        <v>123000000</v>
      </c>
      <c r="H13" s="97">
        <f>SUM(C13:F13)</f>
        <v>483000000</v>
      </c>
      <c r="J13" s="98">
        <f>J25+J30</f>
        <v>121000000</v>
      </c>
      <c r="K13" s="98">
        <f>K25+K30</f>
        <v>111000000</v>
      </c>
      <c r="L13" s="98">
        <f>L25+L30</f>
        <v>103000000</v>
      </c>
    </row>
    <row r="14" spans="1:13" x14ac:dyDescent="0.2">
      <c r="A14" s="60" t="s">
        <v>106</v>
      </c>
      <c r="C14" s="98">
        <f>C32</f>
        <v>176000000</v>
      </c>
      <c r="D14" s="98">
        <f>D32</f>
        <v>170000000</v>
      </c>
      <c r="E14" s="98">
        <f>E32</f>
        <v>160000000</v>
      </c>
      <c r="F14" s="98">
        <f>F32</f>
        <v>133000000</v>
      </c>
      <c r="H14" s="97">
        <f>SUM(C14:F14)</f>
        <v>639000000</v>
      </c>
      <c r="J14" s="98">
        <f>J32</f>
        <v>130000000</v>
      </c>
      <c r="K14" s="98">
        <f>K32</f>
        <v>125000000</v>
      </c>
      <c r="L14" s="98">
        <f>L32</f>
        <v>57000000</v>
      </c>
    </row>
    <row r="15" spans="1:13" x14ac:dyDescent="0.2">
      <c r="H15" s="89"/>
    </row>
    <row r="16" spans="1:13" x14ac:dyDescent="0.2">
      <c r="A16" s="90" t="s">
        <v>77</v>
      </c>
      <c r="C16" s="117">
        <f>SUM(C17:C19)+C25</f>
        <v>823000000</v>
      </c>
      <c r="D16" s="117">
        <f>SUM(D17:D19)+D25</f>
        <v>784000000</v>
      </c>
      <c r="E16" s="117">
        <f>SUM(E17:E19)+E25</f>
        <v>777000000</v>
      </c>
      <c r="F16" s="117">
        <f>SUM(F17:F19)+F25</f>
        <v>813000000</v>
      </c>
      <c r="H16" s="116">
        <f>SUM(H17:H19)+H25</f>
        <v>3197000000</v>
      </c>
      <c r="J16" s="117">
        <f>SUM(J17:J19)+J25</f>
        <v>782000000</v>
      </c>
      <c r="K16" s="117">
        <f>SUM(K17:K19)+K25</f>
        <v>743000000</v>
      </c>
      <c r="L16" s="117">
        <f>SUM(L17:L19)+L25</f>
        <v>727000000</v>
      </c>
    </row>
    <row r="17" spans="1:14" x14ac:dyDescent="0.2">
      <c r="A17" s="60" t="s">
        <v>207</v>
      </c>
      <c r="C17" s="115">
        <v>240000000</v>
      </c>
      <c r="D17" s="115">
        <v>215000000</v>
      </c>
      <c r="E17" s="115">
        <v>221000000</v>
      </c>
      <c r="F17" s="115">
        <v>234000000</v>
      </c>
      <c r="H17" s="114">
        <f>SUM(C17:F17)</f>
        <v>910000000</v>
      </c>
      <c r="J17" s="115">
        <v>222000000</v>
      </c>
      <c r="K17" s="115">
        <v>202000000</v>
      </c>
      <c r="L17" s="115">
        <v>212000000</v>
      </c>
    </row>
    <row r="18" spans="1:14" x14ac:dyDescent="0.2">
      <c r="A18" s="60" t="s">
        <v>208</v>
      </c>
      <c r="C18" s="98">
        <v>192000000</v>
      </c>
      <c r="D18" s="98">
        <v>190000000</v>
      </c>
      <c r="E18" s="98">
        <v>184000000</v>
      </c>
      <c r="F18" s="98">
        <v>198000000</v>
      </c>
      <c r="H18" s="97">
        <f>SUM(C18:F18)</f>
        <v>764000000</v>
      </c>
      <c r="J18" s="98">
        <v>188000000</v>
      </c>
      <c r="K18" s="98">
        <v>190000000</v>
      </c>
      <c r="L18" s="98">
        <v>184000000</v>
      </c>
    </row>
    <row r="19" spans="1:14" x14ac:dyDescent="0.2">
      <c r="A19" s="60" t="s">
        <v>107</v>
      </c>
      <c r="C19" s="96">
        <f>SUM(C20:C24)</f>
        <v>264000000</v>
      </c>
      <c r="D19" s="96">
        <f>SUM(D20:D24)</f>
        <v>264000000</v>
      </c>
      <c r="E19" s="96">
        <f>SUM(E20:E24)</f>
        <v>254000000</v>
      </c>
      <c r="F19" s="96">
        <f>SUM(F20:F24)</f>
        <v>258000000</v>
      </c>
      <c r="H19" s="95">
        <f>SUM(H20:H24)</f>
        <v>1040000000</v>
      </c>
      <c r="J19" s="96">
        <f>SUM(J20:J24)</f>
        <v>251000000</v>
      </c>
      <c r="K19" s="96">
        <f>SUM(K20:K24)</f>
        <v>240000000</v>
      </c>
      <c r="L19" s="96">
        <f>SUM(L20:L24)</f>
        <v>228000000</v>
      </c>
    </row>
    <row r="20" spans="1:14" x14ac:dyDescent="0.2">
      <c r="A20" s="118" t="s">
        <v>209</v>
      </c>
      <c r="C20" s="115">
        <v>46000000</v>
      </c>
      <c r="D20" s="115">
        <v>47000000</v>
      </c>
      <c r="E20" s="115">
        <v>48000000</v>
      </c>
      <c r="F20" s="115">
        <v>44000000</v>
      </c>
      <c r="H20" s="114">
        <f t="shared" ref="H20:H25" si="0">SUM(C20:F20)</f>
        <v>185000000</v>
      </c>
      <c r="J20" s="115">
        <v>40000000</v>
      </c>
      <c r="K20" s="115">
        <v>44000000</v>
      </c>
      <c r="L20" s="115">
        <v>34000000</v>
      </c>
    </row>
    <row r="21" spans="1:14" x14ac:dyDescent="0.2">
      <c r="A21" s="118" t="s">
        <v>210</v>
      </c>
      <c r="C21" s="98">
        <v>59000000</v>
      </c>
      <c r="D21" s="98">
        <v>57000000</v>
      </c>
      <c r="E21" s="98">
        <v>55000000</v>
      </c>
      <c r="F21" s="98">
        <v>58000000</v>
      </c>
      <c r="H21" s="97">
        <f t="shared" si="0"/>
        <v>229000000</v>
      </c>
      <c r="J21" s="98">
        <v>55000000</v>
      </c>
      <c r="K21" s="98">
        <v>52000000</v>
      </c>
      <c r="L21" s="98">
        <v>49000000</v>
      </c>
    </row>
    <row r="22" spans="1:14" x14ac:dyDescent="0.2">
      <c r="A22" s="118" t="s">
        <v>211</v>
      </c>
      <c r="C22" s="98">
        <v>40000000</v>
      </c>
      <c r="D22" s="98">
        <v>39000000</v>
      </c>
      <c r="E22" s="98">
        <v>38000000</v>
      </c>
      <c r="F22" s="98">
        <v>37000000</v>
      </c>
      <c r="H22" s="97">
        <f t="shared" si="0"/>
        <v>154000000</v>
      </c>
      <c r="J22" s="98">
        <v>37000000</v>
      </c>
      <c r="K22" s="98">
        <v>33000000</v>
      </c>
      <c r="L22" s="98">
        <v>33000000</v>
      </c>
    </row>
    <row r="23" spans="1:14" x14ac:dyDescent="0.2">
      <c r="A23" s="118" t="s">
        <v>212</v>
      </c>
      <c r="B23" s="127"/>
      <c r="C23" s="98">
        <v>57000000</v>
      </c>
      <c r="D23" s="98">
        <v>58000000</v>
      </c>
      <c r="E23" s="98">
        <v>55000000</v>
      </c>
      <c r="F23" s="98">
        <v>60000000</v>
      </c>
      <c r="G23" s="127"/>
      <c r="H23" s="97">
        <f t="shared" si="0"/>
        <v>230000000</v>
      </c>
      <c r="I23" s="127"/>
      <c r="J23" s="98">
        <v>61000000</v>
      </c>
      <c r="K23" s="98">
        <v>57000000</v>
      </c>
      <c r="L23" s="98">
        <v>63000000</v>
      </c>
      <c r="M23" s="127"/>
      <c r="N23" s="127"/>
    </row>
    <row r="24" spans="1:14" x14ac:dyDescent="0.2">
      <c r="A24" s="118" t="s">
        <v>67</v>
      </c>
      <c r="B24" s="127"/>
      <c r="C24" s="98">
        <v>62000000</v>
      </c>
      <c r="D24" s="98">
        <v>63000000</v>
      </c>
      <c r="E24" s="98">
        <v>58000000</v>
      </c>
      <c r="F24" s="98">
        <v>59000000</v>
      </c>
      <c r="G24" s="127"/>
      <c r="H24" s="97">
        <f t="shared" si="0"/>
        <v>242000000</v>
      </c>
      <c r="I24" s="127"/>
      <c r="J24" s="98">
        <v>58000000</v>
      </c>
      <c r="K24" s="98">
        <v>54000000</v>
      </c>
      <c r="L24" s="98">
        <v>49000000</v>
      </c>
      <c r="M24" s="127"/>
      <c r="N24" s="127"/>
    </row>
    <row r="25" spans="1:14" x14ac:dyDescent="0.2">
      <c r="A25" s="118" t="s">
        <v>108</v>
      </c>
      <c r="B25" s="127"/>
      <c r="C25" s="98">
        <v>127000000</v>
      </c>
      <c r="D25" s="98">
        <v>115000000</v>
      </c>
      <c r="E25" s="98">
        <v>118000000</v>
      </c>
      <c r="F25" s="98">
        <v>123000000</v>
      </c>
      <c r="G25" s="127"/>
      <c r="H25" s="97">
        <f t="shared" si="0"/>
        <v>483000000</v>
      </c>
      <c r="I25" s="127"/>
      <c r="J25" s="98">
        <v>121000000</v>
      </c>
      <c r="K25" s="98">
        <v>111000000</v>
      </c>
      <c r="L25" s="98">
        <v>103000000</v>
      </c>
      <c r="M25" s="127"/>
      <c r="N25" s="127"/>
    </row>
    <row r="26" spans="1:14" x14ac:dyDescent="0.2">
      <c r="H26" s="89"/>
    </row>
    <row r="27" spans="1:14" x14ac:dyDescent="0.2">
      <c r="A27" s="90" t="s">
        <v>68</v>
      </c>
      <c r="C27" s="117">
        <f>SUM(C28:C30)</f>
        <v>554000000</v>
      </c>
      <c r="D27" s="117">
        <f>SUM(D28:D30)</f>
        <v>542000000</v>
      </c>
      <c r="E27" s="117">
        <f>SUM(E28:E30)</f>
        <v>543000000</v>
      </c>
      <c r="F27" s="117">
        <f>SUM(F28:F30)</f>
        <v>547000000</v>
      </c>
      <c r="H27" s="116">
        <f>SUM(H28:H30)</f>
        <v>2186000000</v>
      </c>
      <c r="J27" s="117">
        <f>SUM(J28:J30)</f>
        <v>508000000</v>
      </c>
      <c r="K27" s="117">
        <f>SUM(K28:K30)</f>
        <v>519000000</v>
      </c>
      <c r="L27" s="117">
        <f>SUM(L28:L30)</f>
        <v>520000000</v>
      </c>
    </row>
    <row r="28" spans="1:14" x14ac:dyDescent="0.2">
      <c r="A28" s="60" t="s">
        <v>213</v>
      </c>
      <c r="C28" s="115">
        <v>366000000</v>
      </c>
      <c r="D28" s="115">
        <v>356000000</v>
      </c>
      <c r="E28" s="115">
        <v>348000000</v>
      </c>
      <c r="F28" s="115">
        <v>349000000</v>
      </c>
      <c r="H28" s="114">
        <f>SUM(C28:F28)</f>
        <v>1419000000</v>
      </c>
      <c r="J28" s="115">
        <v>332000000</v>
      </c>
      <c r="K28" s="115">
        <v>338000000</v>
      </c>
      <c r="L28" s="115">
        <v>336000000</v>
      </c>
    </row>
    <row r="29" spans="1:14" x14ac:dyDescent="0.2">
      <c r="A29" s="60" t="s">
        <v>214</v>
      </c>
      <c r="C29" s="98">
        <v>188000000</v>
      </c>
      <c r="D29" s="98">
        <v>186000000</v>
      </c>
      <c r="E29" s="98">
        <v>195000000</v>
      </c>
      <c r="F29" s="98">
        <v>198000000</v>
      </c>
      <c r="H29" s="97">
        <f>SUM(C29:F29)</f>
        <v>767000000</v>
      </c>
      <c r="J29" s="98">
        <v>176000000</v>
      </c>
      <c r="K29" s="98">
        <v>181000000</v>
      </c>
      <c r="L29" s="98">
        <v>184000000</v>
      </c>
    </row>
    <row r="30" spans="1:14" x14ac:dyDescent="0.2">
      <c r="A30" s="60" t="s">
        <v>108</v>
      </c>
      <c r="C30" s="98">
        <v>0</v>
      </c>
      <c r="D30" s="98">
        <v>0</v>
      </c>
      <c r="E30" s="98">
        <v>0</v>
      </c>
      <c r="F30" s="98">
        <v>0</v>
      </c>
      <c r="H30" s="97">
        <f>SUM(C30:F30)</f>
        <v>0</v>
      </c>
      <c r="J30" s="98">
        <v>0</v>
      </c>
      <c r="K30" s="98">
        <v>0</v>
      </c>
      <c r="L30" s="98">
        <v>0</v>
      </c>
    </row>
    <row r="31" spans="1:14" x14ac:dyDescent="0.2">
      <c r="H31" s="89"/>
    </row>
    <row r="32" spans="1:14" x14ac:dyDescent="0.2">
      <c r="A32" s="90" t="s">
        <v>106</v>
      </c>
      <c r="C32" s="117">
        <f>SUM(C33:C34)</f>
        <v>176000000</v>
      </c>
      <c r="D32" s="117">
        <f>SUM(D33:D34)</f>
        <v>170000000</v>
      </c>
      <c r="E32" s="117">
        <f>SUM(E33:E34)</f>
        <v>160000000</v>
      </c>
      <c r="F32" s="117">
        <f>SUM(F33:F34)</f>
        <v>133000000</v>
      </c>
      <c r="H32" s="116">
        <f>SUM(H33:H34)</f>
        <v>639000000</v>
      </c>
      <c r="J32" s="117">
        <f>SUM(J33:J34)</f>
        <v>130000000</v>
      </c>
      <c r="K32" s="117">
        <f>SUM(K33:K34)</f>
        <v>125000000</v>
      </c>
      <c r="L32" s="117">
        <f>SUM(L33:L34)</f>
        <v>57000000</v>
      </c>
    </row>
    <row r="33" spans="1:12" x14ac:dyDescent="0.2">
      <c r="A33" s="60" t="s">
        <v>105</v>
      </c>
      <c r="C33" s="115">
        <v>152000000</v>
      </c>
      <c r="D33" s="115">
        <v>151000000</v>
      </c>
      <c r="E33" s="115">
        <v>139000000</v>
      </c>
      <c r="F33" s="115">
        <v>122000000</v>
      </c>
      <c r="H33" s="114">
        <f>SUM(C33:F33)</f>
        <v>564000000</v>
      </c>
      <c r="J33" s="115">
        <v>122000000</v>
      </c>
      <c r="K33" s="115">
        <v>120000000</v>
      </c>
      <c r="L33" s="115">
        <v>56000000</v>
      </c>
    </row>
    <row r="34" spans="1:12" x14ac:dyDescent="0.2">
      <c r="A34" s="60" t="s">
        <v>104</v>
      </c>
      <c r="C34" s="98">
        <v>24000000</v>
      </c>
      <c r="D34" s="98">
        <v>19000000</v>
      </c>
      <c r="E34" s="98">
        <v>21000000</v>
      </c>
      <c r="F34" s="98">
        <v>11000000</v>
      </c>
      <c r="H34" s="97">
        <f>SUM(C34:F34)</f>
        <v>75000000</v>
      </c>
      <c r="J34" s="98">
        <v>8000000</v>
      </c>
      <c r="K34" s="98">
        <v>5000000</v>
      </c>
      <c r="L34" s="98">
        <v>1000000</v>
      </c>
    </row>
    <row r="35" spans="1:12" x14ac:dyDescent="0.2">
      <c r="C35" s="98"/>
      <c r="D35" s="98"/>
      <c r="E35" s="98"/>
      <c r="F35" s="98"/>
      <c r="H35" s="98"/>
      <c r="J35" s="98"/>
      <c r="K35" s="98"/>
      <c r="L35" s="98"/>
    </row>
    <row r="36" spans="1:12" hidden="1" x14ac:dyDescent="0.2"/>
  </sheetData>
  <hyperlinks>
    <hyperlink ref="M2" location="Index!A1" display="Back" xr:uid="{00000000-0004-0000-0A00-000000000000}"/>
  </hyperlinks>
  <pageMargins left="0.75" right="0.75" top="1" bottom="1" header="0.5" footer="0.5"/>
  <pageSetup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ColWidth="0" defaultRowHeight="12.75" zeroHeight="1" x14ac:dyDescent="0.2"/>
  <cols>
    <col min="1" max="1" width="4" style="1" customWidth="1"/>
    <col min="2" max="2" width="58.7109375" style="1" customWidth="1"/>
    <col min="3" max="3" width="0.85546875" style="1" customWidth="1"/>
    <col min="4" max="7" width="12.85546875" style="1" customWidth="1"/>
    <col min="8" max="8" width="0.85546875" style="1" customWidth="1"/>
    <col min="9" max="9" width="12.85546875" style="1" customWidth="1"/>
    <col min="10" max="10" width="0.85546875" style="1" customWidth="1"/>
    <col min="11" max="13" width="12.85546875" style="1" customWidth="1"/>
    <col min="14" max="14" width="5.42578125" style="1" bestFit="1" customWidth="1"/>
    <col min="15" max="16384" width="13.7109375" style="1" hidden="1"/>
  </cols>
  <sheetData>
    <row r="1" spans="1:14" x14ac:dyDescent="0.2">
      <c r="A1" s="1" t="s">
        <v>8</v>
      </c>
    </row>
    <row r="2" spans="1:14" x14ac:dyDescent="0.2">
      <c r="L2" s="16"/>
      <c r="N2" s="123" t="s">
        <v>16</v>
      </c>
    </row>
    <row r="3" spans="1:14" x14ac:dyDescent="0.2"/>
    <row r="4" spans="1:14" x14ac:dyDescent="0.2"/>
    <row r="5" spans="1:14" ht="12.75" customHeight="1" x14ac:dyDescent="0.2">
      <c r="A5" s="204" t="s">
        <v>15</v>
      </c>
      <c r="B5" s="204"/>
    </row>
    <row r="6" spans="1:14" ht="12.75" customHeight="1" x14ac:dyDescent="0.2">
      <c r="A6" s="205" t="s">
        <v>14</v>
      </c>
      <c r="B6" s="205"/>
      <c r="D6" s="34" t="s">
        <v>129</v>
      </c>
      <c r="E6" s="34" t="s">
        <v>130</v>
      </c>
      <c r="F6" s="34" t="s">
        <v>131</v>
      </c>
      <c r="G6" s="34" t="s">
        <v>132</v>
      </c>
      <c r="I6" s="33" t="s">
        <v>133</v>
      </c>
      <c r="K6" s="34" t="s">
        <v>134</v>
      </c>
      <c r="L6" s="34" t="s">
        <v>135</v>
      </c>
      <c r="M6" s="34" t="s">
        <v>136</v>
      </c>
    </row>
    <row r="7" spans="1:14" x14ac:dyDescent="0.2">
      <c r="A7" s="32"/>
      <c r="B7" s="32"/>
      <c r="C7" s="32"/>
      <c r="D7" s="32"/>
      <c r="E7" s="32"/>
      <c r="F7" s="32"/>
      <c r="G7" s="32"/>
      <c r="I7" s="31"/>
      <c r="K7" s="32"/>
      <c r="L7" s="32"/>
      <c r="M7" s="32"/>
    </row>
    <row r="8" spans="1:14" x14ac:dyDescent="0.2">
      <c r="B8" s="30" t="s">
        <v>38</v>
      </c>
      <c r="D8" s="29">
        <v>1553000000</v>
      </c>
      <c r="E8" s="29">
        <v>1496000000</v>
      </c>
      <c r="F8" s="29">
        <v>1480000000</v>
      </c>
      <c r="G8" s="29">
        <v>1493000000</v>
      </c>
      <c r="I8" s="28">
        <v>6022000000</v>
      </c>
      <c r="K8" s="29">
        <v>1420000000</v>
      </c>
      <c r="L8" s="29">
        <v>1387000000</v>
      </c>
      <c r="M8" s="29">
        <v>1304000000</v>
      </c>
    </row>
    <row r="9" spans="1:14" x14ac:dyDescent="0.2">
      <c r="B9" s="27" t="s">
        <v>110</v>
      </c>
      <c r="D9" s="26">
        <v>1294000000</v>
      </c>
      <c r="E9" s="26">
        <v>1253000000</v>
      </c>
      <c r="F9" s="26">
        <v>1219000000</v>
      </c>
      <c r="G9" s="26">
        <v>1211000000</v>
      </c>
      <c r="I9" s="25">
        <v>4977000000</v>
      </c>
      <c r="K9" s="26">
        <v>1168000000</v>
      </c>
      <c r="L9" s="26">
        <v>1125000000</v>
      </c>
      <c r="M9" s="26">
        <v>1054000000</v>
      </c>
    </row>
    <row r="10" spans="1:14" ht="13.5" thickBot="1" x14ac:dyDescent="0.25">
      <c r="B10" s="8" t="s">
        <v>37</v>
      </c>
      <c r="D10" s="24">
        <f>D8-D9</f>
        <v>259000000</v>
      </c>
      <c r="E10" s="24">
        <f>E8-E9</f>
        <v>243000000</v>
      </c>
      <c r="F10" s="24">
        <f>F8-F9</f>
        <v>261000000</v>
      </c>
      <c r="G10" s="24">
        <f>G8-G9</f>
        <v>282000000</v>
      </c>
      <c r="I10" s="23">
        <f>I8-I9</f>
        <v>1045000000</v>
      </c>
      <c r="K10" s="24">
        <f>K8-K9</f>
        <v>252000000</v>
      </c>
      <c r="L10" s="24">
        <f>L8-L9</f>
        <v>262000000</v>
      </c>
      <c r="M10" s="24">
        <f>M8-M9</f>
        <v>250000000</v>
      </c>
    </row>
    <row r="11" spans="1:14" ht="13.5" thickTop="1" x14ac:dyDescent="0.2">
      <c r="B11" s="7"/>
      <c r="D11" s="7"/>
      <c r="E11" s="7"/>
      <c r="F11" s="7"/>
      <c r="G11" s="7"/>
      <c r="I11" s="6"/>
      <c r="K11" s="7"/>
      <c r="L11" s="7"/>
      <c r="M11" s="7"/>
    </row>
    <row r="12" spans="1:14" ht="12.75" customHeight="1" x14ac:dyDescent="0.2">
      <c r="A12" s="206" t="s">
        <v>13</v>
      </c>
      <c r="B12" s="206"/>
      <c r="I12" s="15"/>
    </row>
    <row r="13" spans="1:14" x14ac:dyDescent="0.2">
      <c r="B13" s="16" t="s">
        <v>111</v>
      </c>
      <c r="D13" s="22">
        <v>4000000</v>
      </c>
      <c r="E13" s="22">
        <v>3000000</v>
      </c>
      <c r="F13" s="22">
        <v>4000000</v>
      </c>
      <c r="G13" s="22">
        <v>2000000</v>
      </c>
      <c r="I13" s="21">
        <v>13000000</v>
      </c>
      <c r="K13" s="22">
        <v>2000000</v>
      </c>
      <c r="L13" s="22">
        <v>3000000</v>
      </c>
      <c r="M13" s="22">
        <v>3000000</v>
      </c>
    </row>
    <row r="14" spans="1:14" x14ac:dyDescent="0.2">
      <c r="B14" s="16" t="s">
        <v>112</v>
      </c>
      <c r="D14" s="22">
        <v>169000000</v>
      </c>
      <c r="E14" s="22">
        <v>153000000</v>
      </c>
      <c r="F14" s="22">
        <v>144000000</v>
      </c>
      <c r="G14" s="22">
        <v>149000000</v>
      </c>
      <c r="I14" s="21">
        <v>615000000</v>
      </c>
      <c r="K14" s="22">
        <v>145000000</v>
      </c>
      <c r="L14" s="22">
        <v>149000000</v>
      </c>
      <c r="M14" s="22">
        <v>142000000</v>
      </c>
    </row>
    <row r="15" spans="1:14" x14ac:dyDescent="0.2">
      <c r="B15" s="16" t="s">
        <v>113</v>
      </c>
      <c r="D15" s="22">
        <v>18000000</v>
      </c>
      <c r="E15" s="22">
        <v>36000000</v>
      </c>
      <c r="F15" s="22">
        <v>22000000</v>
      </c>
      <c r="G15" s="22">
        <v>25000000</v>
      </c>
      <c r="I15" s="21">
        <v>101000000</v>
      </c>
      <c r="K15" s="22">
        <v>20000000</v>
      </c>
      <c r="L15" s="22">
        <v>17000000</v>
      </c>
      <c r="M15" s="22">
        <v>31000000</v>
      </c>
    </row>
    <row r="16" spans="1:14" x14ac:dyDescent="0.2">
      <c r="B16" s="16" t="s">
        <v>114</v>
      </c>
      <c r="D16" s="22">
        <v>61000000</v>
      </c>
      <c r="E16" s="22">
        <v>61000000</v>
      </c>
      <c r="F16" s="22">
        <v>60000000</v>
      </c>
      <c r="G16" s="22">
        <v>61000000</v>
      </c>
      <c r="I16" s="21">
        <v>243000000</v>
      </c>
      <c r="K16" s="22">
        <v>61000000</v>
      </c>
      <c r="L16" s="22">
        <v>60000000</v>
      </c>
      <c r="M16" s="22">
        <v>60000000</v>
      </c>
    </row>
    <row r="17" spans="1:13" x14ac:dyDescent="0.2">
      <c r="B17" s="16" t="s">
        <v>115</v>
      </c>
      <c r="D17" s="22">
        <v>0</v>
      </c>
      <c r="E17" s="22">
        <v>0</v>
      </c>
      <c r="F17" s="22">
        <v>0</v>
      </c>
      <c r="G17" s="22">
        <v>0</v>
      </c>
      <c r="I17" s="21">
        <v>0</v>
      </c>
      <c r="K17" s="22">
        <v>0</v>
      </c>
      <c r="L17" s="22">
        <v>0</v>
      </c>
      <c r="M17" s="22">
        <v>0</v>
      </c>
    </row>
    <row r="18" spans="1:13" x14ac:dyDescent="0.2">
      <c r="B18" s="16" t="s">
        <v>116</v>
      </c>
      <c r="D18" s="22">
        <v>36000000</v>
      </c>
      <c r="E18" s="22">
        <v>34000000</v>
      </c>
      <c r="F18" s="22">
        <v>35000000</v>
      </c>
      <c r="G18" s="22">
        <v>32000000</v>
      </c>
      <c r="I18" s="21">
        <v>137000000</v>
      </c>
      <c r="K18" s="22">
        <v>33000000</v>
      </c>
      <c r="L18" s="22">
        <v>37000000</v>
      </c>
      <c r="M18" s="22">
        <v>22000000</v>
      </c>
    </row>
    <row r="19" spans="1:13" x14ac:dyDescent="0.2">
      <c r="B19" s="16" t="s">
        <v>117</v>
      </c>
      <c r="D19" s="22">
        <v>5000000</v>
      </c>
      <c r="E19" s="22">
        <v>1000000</v>
      </c>
      <c r="F19" s="22">
        <v>2000000</v>
      </c>
      <c r="G19" s="22">
        <v>4000000</v>
      </c>
      <c r="I19" s="21">
        <v>12000000</v>
      </c>
      <c r="K19" s="22">
        <v>0</v>
      </c>
      <c r="L19" s="22">
        <v>0</v>
      </c>
      <c r="M19" s="22">
        <v>0</v>
      </c>
    </row>
    <row r="20" spans="1:13" x14ac:dyDescent="0.2">
      <c r="B20" s="16" t="s">
        <v>118</v>
      </c>
      <c r="D20" s="22">
        <v>0</v>
      </c>
      <c r="E20" s="22">
        <v>-25000000</v>
      </c>
      <c r="F20" s="22">
        <v>-16000000</v>
      </c>
      <c r="G20" s="22">
        <v>-1000000</v>
      </c>
      <c r="I20" s="21">
        <v>-42000000</v>
      </c>
      <c r="K20" s="22">
        <v>15000000</v>
      </c>
      <c r="L20" s="22">
        <v>-60000000</v>
      </c>
      <c r="M20" s="22">
        <v>54000000</v>
      </c>
    </row>
    <row r="21" spans="1:13" x14ac:dyDescent="0.2">
      <c r="B21" s="16" t="s">
        <v>119</v>
      </c>
      <c r="D21" s="22">
        <v>-11000000</v>
      </c>
      <c r="E21" s="22">
        <v>-9000000</v>
      </c>
      <c r="F21" s="22">
        <v>6000000</v>
      </c>
      <c r="G21" s="22">
        <v>3000000</v>
      </c>
      <c r="I21" s="21">
        <v>-11000000</v>
      </c>
      <c r="K21" s="22">
        <v>31000000</v>
      </c>
      <c r="L21" s="22">
        <v>4000000</v>
      </c>
      <c r="M21" s="22">
        <v>78000000</v>
      </c>
    </row>
    <row r="22" spans="1:13" x14ac:dyDescent="0.2">
      <c r="B22" s="16" t="s">
        <v>56</v>
      </c>
      <c r="D22" s="22">
        <v>0</v>
      </c>
      <c r="E22" s="22">
        <v>0</v>
      </c>
      <c r="F22" s="22">
        <v>0</v>
      </c>
      <c r="G22" s="22">
        <v>0</v>
      </c>
      <c r="H22" s="16"/>
      <c r="I22" s="21">
        <v>0</v>
      </c>
      <c r="K22" s="22">
        <v>0</v>
      </c>
      <c r="L22" s="22">
        <v>0</v>
      </c>
      <c r="M22" s="22">
        <v>108000000</v>
      </c>
    </row>
    <row r="23" spans="1:13" x14ac:dyDescent="0.2">
      <c r="B23" s="12" t="s">
        <v>120</v>
      </c>
      <c r="D23" s="26">
        <v>-1000000</v>
      </c>
      <c r="E23" s="26">
        <v>0</v>
      </c>
      <c r="F23" s="26">
        <v>-9000000</v>
      </c>
      <c r="G23" s="26">
        <v>3000000</v>
      </c>
      <c r="I23" s="25">
        <v>-7000000</v>
      </c>
      <c r="K23" s="26">
        <v>-1000000</v>
      </c>
      <c r="L23" s="26">
        <v>-2000000</v>
      </c>
      <c r="M23" s="26">
        <v>4000000</v>
      </c>
    </row>
    <row r="24" spans="1:13" ht="13.5" customHeight="1" thickBot="1" x14ac:dyDescent="0.25">
      <c r="A24" s="207" t="s">
        <v>12</v>
      </c>
      <c r="B24" s="207"/>
      <c r="D24" s="24">
        <f>SUM(D13:D23)</f>
        <v>281000000</v>
      </c>
      <c r="E24" s="24">
        <f>SUM(E13:E23)</f>
        <v>254000000</v>
      </c>
      <c r="F24" s="24">
        <f>SUM(F13:F23)</f>
        <v>248000000</v>
      </c>
      <c r="G24" s="24">
        <f>SUM(G13:G23)</f>
        <v>278000000</v>
      </c>
      <c r="I24" s="23">
        <f>SUM(I13:I23)</f>
        <v>1061000000</v>
      </c>
      <c r="K24" s="24">
        <f>SUM(K13:K23)</f>
        <v>306000000</v>
      </c>
      <c r="L24" s="24">
        <f>SUM(L13:L23)</f>
        <v>208000000</v>
      </c>
      <c r="M24" s="24">
        <f>SUM(M13:M23)</f>
        <v>502000000</v>
      </c>
    </row>
    <row r="25" spans="1:13" ht="13.5" thickTop="1" x14ac:dyDescent="0.2">
      <c r="A25" s="7"/>
      <c r="B25" s="7"/>
      <c r="D25" s="7"/>
      <c r="E25" s="7"/>
      <c r="F25" s="7"/>
      <c r="G25" s="7"/>
      <c r="I25" s="6"/>
      <c r="K25" s="7"/>
      <c r="L25" s="7"/>
      <c r="M25" s="7"/>
    </row>
    <row r="26" spans="1:13" ht="12.75" customHeight="1" x14ac:dyDescent="0.2">
      <c r="A26" s="206" t="s">
        <v>121</v>
      </c>
      <c r="B26" s="206"/>
      <c r="D26" s="22">
        <f>D10-D24</f>
        <v>-22000000</v>
      </c>
      <c r="E26" s="22">
        <f>E10-E24</f>
        <v>-11000000</v>
      </c>
      <c r="F26" s="22">
        <f>F10-F24</f>
        <v>13000000</v>
      </c>
      <c r="G26" s="22">
        <f>G10-G24</f>
        <v>4000000</v>
      </c>
      <c r="I26" s="21">
        <f>I10-I24</f>
        <v>-16000000</v>
      </c>
      <c r="K26" s="22">
        <f>K10-K24</f>
        <v>-54000000</v>
      </c>
      <c r="L26" s="22">
        <f>L10-L24</f>
        <v>54000000</v>
      </c>
      <c r="M26" s="22">
        <f>M10-M24</f>
        <v>-252000000</v>
      </c>
    </row>
    <row r="27" spans="1:13" x14ac:dyDescent="0.2">
      <c r="B27" s="12" t="s">
        <v>23</v>
      </c>
      <c r="D27" s="26">
        <v>-12000000</v>
      </c>
      <c r="E27" s="26">
        <v>-7000000</v>
      </c>
      <c r="F27" s="26">
        <v>30000000</v>
      </c>
      <c r="G27" s="26">
        <v>-204000000</v>
      </c>
      <c r="I27" s="25">
        <v>-193000000</v>
      </c>
      <c r="K27" s="26">
        <v>-4000000</v>
      </c>
      <c r="L27" s="26">
        <v>43000000</v>
      </c>
      <c r="M27" s="26">
        <v>-15000000</v>
      </c>
    </row>
    <row r="28" spans="1:13" ht="13.5" customHeight="1" thickBot="1" x14ac:dyDescent="0.25">
      <c r="A28" s="207" t="s">
        <v>122</v>
      </c>
      <c r="B28" s="207"/>
      <c r="D28" s="24">
        <f>D26-D27</f>
        <v>-10000000</v>
      </c>
      <c r="E28" s="24">
        <f>E26-E27</f>
        <v>-4000000</v>
      </c>
      <c r="F28" s="24">
        <f>F26-F27</f>
        <v>-17000000</v>
      </c>
      <c r="G28" s="24">
        <f>G26-G27</f>
        <v>208000000</v>
      </c>
      <c r="I28" s="23">
        <f>I26-I27</f>
        <v>177000000</v>
      </c>
      <c r="K28" s="24">
        <f>K26-K27</f>
        <v>-50000000</v>
      </c>
      <c r="L28" s="24">
        <f>L26-L27</f>
        <v>11000000</v>
      </c>
      <c r="M28" s="24">
        <f>M26-M27</f>
        <v>-237000000</v>
      </c>
    </row>
    <row r="29" spans="1:13" ht="13.5" thickTop="1" x14ac:dyDescent="0.2">
      <c r="A29" s="7"/>
      <c r="B29" s="7"/>
      <c r="D29" s="7"/>
      <c r="E29" s="7"/>
      <c r="F29" s="7"/>
      <c r="G29" s="7"/>
      <c r="I29" s="6"/>
      <c r="K29" s="7"/>
      <c r="L29" s="7"/>
      <c r="M29" s="7"/>
    </row>
    <row r="30" spans="1:13" x14ac:dyDescent="0.2">
      <c r="B30" s="16" t="s">
        <v>123</v>
      </c>
      <c r="D30" s="22">
        <v>4000000</v>
      </c>
      <c r="E30" s="22">
        <v>0</v>
      </c>
      <c r="F30" s="22">
        <v>0</v>
      </c>
      <c r="G30" s="22">
        <v>0</v>
      </c>
      <c r="I30" s="21">
        <v>4000000</v>
      </c>
      <c r="K30" s="22">
        <v>0</v>
      </c>
      <c r="L30" s="22">
        <v>0</v>
      </c>
      <c r="M30" s="22">
        <v>0</v>
      </c>
    </row>
    <row r="31" spans="1:13" x14ac:dyDescent="0.2">
      <c r="I31" s="11"/>
    </row>
    <row r="32" spans="1:13" ht="13.5" customHeight="1" thickBot="1" x14ac:dyDescent="0.25">
      <c r="A32" s="207" t="s">
        <v>124</v>
      </c>
      <c r="B32" s="207"/>
      <c r="D32" s="20">
        <f>D28+D30</f>
        <v>-6000000</v>
      </c>
      <c r="E32" s="20">
        <f>E28+E30</f>
        <v>-4000000</v>
      </c>
      <c r="F32" s="20">
        <f>F28+F30</f>
        <v>-17000000</v>
      </c>
      <c r="G32" s="20">
        <f>G28+G30</f>
        <v>208000000</v>
      </c>
      <c r="I32" s="19">
        <f>I28+I30</f>
        <v>181000000</v>
      </c>
      <c r="K32" s="20">
        <f>K28+K30</f>
        <v>-50000000</v>
      </c>
      <c r="L32" s="20">
        <f>L28+L30</f>
        <v>11000000</v>
      </c>
      <c r="M32" s="20">
        <f>M28+M30</f>
        <v>-237000000</v>
      </c>
    </row>
    <row r="33" spans="1:13" ht="13.5" thickTop="1" x14ac:dyDescent="0.2">
      <c r="A33" s="7"/>
      <c r="B33" s="7"/>
      <c r="D33" s="7"/>
      <c r="E33" s="7"/>
      <c r="F33" s="7"/>
      <c r="G33" s="7"/>
      <c r="I33" s="6"/>
      <c r="K33" s="7"/>
      <c r="L33" s="7"/>
      <c r="M33" s="7"/>
    </row>
    <row r="34" spans="1:13" ht="12.75" customHeight="1" x14ac:dyDescent="0.2">
      <c r="A34" s="209" t="s">
        <v>11</v>
      </c>
      <c r="B34" s="209"/>
      <c r="I34" s="15"/>
    </row>
    <row r="35" spans="1:13" ht="12.75" customHeight="1" x14ac:dyDescent="0.2">
      <c r="A35" s="204" t="s">
        <v>125</v>
      </c>
      <c r="B35" s="204"/>
      <c r="D35" s="17">
        <v>-0.06</v>
      </c>
      <c r="E35" s="17">
        <v>-0.03</v>
      </c>
      <c r="F35" s="17">
        <v>-0.09</v>
      </c>
      <c r="G35" s="17">
        <v>0.98</v>
      </c>
      <c r="I35" s="18">
        <v>0.81</v>
      </c>
      <c r="K35" s="17">
        <v>-0.26</v>
      </c>
      <c r="L35" s="17">
        <v>0.04</v>
      </c>
      <c r="M35" s="17">
        <v>-1.1599999999999999</v>
      </c>
    </row>
    <row r="36" spans="1:13" ht="12.75" customHeight="1" x14ac:dyDescent="0.2">
      <c r="A36" s="205" t="s">
        <v>126</v>
      </c>
      <c r="B36" s="205"/>
      <c r="D36" s="13">
        <v>0.02</v>
      </c>
      <c r="E36" s="13">
        <v>0</v>
      </c>
      <c r="F36" s="13">
        <v>0</v>
      </c>
      <c r="G36" s="13">
        <v>0</v>
      </c>
      <c r="I36" s="14">
        <v>0.02</v>
      </c>
      <c r="K36" s="13">
        <v>0</v>
      </c>
      <c r="L36" s="13">
        <v>0</v>
      </c>
      <c r="M36" s="13">
        <v>0</v>
      </c>
    </row>
    <row r="37" spans="1:13" ht="13.5" customHeight="1" thickBot="1" x14ac:dyDescent="0.25">
      <c r="A37" s="207" t="s">
        <v>10</v>
      </c>
      <c r="B37" s="207"/>
      <c r="D37" s="9">
        <f>SUM(D35:D36)</f>
        <v>-3.9999999999999994E-2</v>
      </c>
      <c r="E37" s="9">
        <f>SUM(E35:E36)</f>
        <v>-0.03</v>
      </c>
      <c r="F37" s="9">
        <f>SUM(F35:F36)</f>
        <v>-0.09</v>
      </c>
      <c r="G37" s="9">
        <f>SUM(G35:G36)</f>
        <v>0.98</v>
      </c>
      <c r="I37" s="10">
        <f>SUM(I35:I36)</f>
        <v>0.83000000000000007</v>
      </c>
      <c r="K37" s="9">
        <f>SUM(K35:K36)</f>
        <v>-0.26</v>
      </c>
      <c r="L37" s="9">
        <f>SUM(L35:L36)</f>
        <v>0.04</v>
      </c>
      <c r="M37" s="9">
        <f>SUM(M35:M36)</f>
        <v>-1.1599999999999999</v>
      </c>
    </row>
    <row r="38" spans="1:13" ht="13.5" thickTop="1" x14ac:dyDescent="0.2">
      <c r="A38" s="7"/>
      <c r="B38" s="7"/>
      <c r="D38" s="7"/>
      <c r="E38" s="7"/>
      <c r="F38" s="7"/>
      <c r="G38" s="7"/>
      <c r="I38" s="6"/>
      <c r="K38" s="7"/>
      <c r="L38" s="7"/>
      <c r="M38" s="7"/>
    </row>
    <row r="39" spans="1:13" ht="12.75" customHeight="1" x14ac:dyDescent="0.2">
      <c r="A39" s="204" t="s">
        <v>9</v>
      </c>
      <c r="B39" s="204"/>
      <c r="D39" s="5">
        <v>203400000</v>
      </c>
      <c r="E39" s="5">
        <v>203673000</v>
      </c>
      <c r="F39" s="5">
        <v>204356000</v>
      </c>
      <c r="G39" s="5">
        <v>212873000</v>
      </c>
      <c r="I39" s="4">
        <v>206693000</v>
      </c>
      <c r="K39" s="5">
        <v>205093000</v>
      </c>
      <c r="L39" s="5">
        <v>208889000</v>
      </c>
      <c r="M39" s="5">
        <v>206605000</v>
      </c>
    </row>
    <row r="40" spans="1:13" x14ac:dyDescent="0.2"/>
    <row r="41" spans="1:13" ht="30" customHeight="1" x14ac:dyDescent="0.2">
      <c r="A41" s="204" t="s">
        <v>231</v>
      </c>
      <c r="B41" s="204"/>
      <c r="C41" s="204"/>
      <c r="D41" s="204"/>
      <c r="E41" s="204"/>
      <c r="F41" s="204"/>
      <c r="G41" s="204"/>
      <c r="H41" s="204"/>
      <c r="I41" s="204"/>
      <c r="J41" s="204"/>
      <c r="K41" s="204"/>
      <c r="L41" s="204"/>
    </row>
    <row r="42" spans="1:13" hidden="1" x14ac:dyDescent="0.2">
      <c r="A42" s="208"/>
      <c r="B42" s="208"/>
    </row>
  </sheetData>
  <mergeCells count="14">
    <mergeCell ref="A42:B42"/>
    <mergeCell ref="A28:B28"/>
    <mergeCell ref="A32:B32"/>
    <mergeCell ref="A41:L41"/>
    <mergeCell ref="A34:B34"/>
    <mergeCell ref="A35:B35"/>
    <mergeCell ref="A36:B36"/>
    <mergeCell ref="A37:B37"/>
    <mergeCell ref="A39:B39"/>
    <mergeCell ref="A5:B5"/>
    <mergeCell ref="A6:B6"/>
    <mergeCell ref="A12:B12"/>
    <mergeCell ref="A24:B24"/>
    <mergeCell ref="A26:B26"/>
  </mergeCells>
  <hyperlinks>
    <hyperlink ref="N2" location="Index!A1" display="Back" xr:uid="{00000000-0004-0000-0100-000000000000}"/>
  </hyperlinks>
  <pageMargins left="0.75" right="0.75" top="1" bottom="1" header="0.5" footer="0.5"/>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5"/>
  <sheetViews>
    <sheetView showGridLines="0" zoomScale="80" zoomScaleNormal="80" workbookViewId="0">
      <pane xSplit="1" ySplit="8" topLeftCell="B9" activePane="bottomRight" state="frozen"/>
      <selection pane="topRight" activeCell="B1" sqref="B1"/>
      <selection pane="bottomLeft" activeCell="A9" sqref="A9"/>
      <selection pane="bottomRight"/>
    </sheetView>
  </sheetViews>
  <sheetFormatPr defaultColWidth="0" defaultRowHeight="12.75" zeroHeight="1" x14ac:dyDescent="0.2"/>
  <cols>
    <col min="1" max="1" width="57.1406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2" width="12.85546875" style="1" customWidth="1"/>
    <col min="13" max="13" width="6.7109375" style="1" customWidth="1"/>
    <col min="14" max="16384" width="13.7109375" style="1" hidden="1"/>
  </cols>
  <sheetData>
    <row r="1" spans="1:13" x14ac:dyDescent="0.2">
      <c r="A1" s="1" t="s">
        <v>8</v>
      </c>
    </row>
    <row r="2" spans="1:13" x14ac:dyDescent="0.2">
      <c r="M2" s="126" t="s">
        <v>16</v>
      </c>
    </row>
    <row r="3" spans="1:13" x14ac:dyDescent="0.2"/>
    <row r="4" spans="1:13" x14ac:dyDescent="0.2"/>
    <row r="5" spans="1:13" x14ac:dyDescent="0.2"/>
    <row r="6" spans="1:13" ht="30" customHeight="1" x14ac:dyDescent="0.2">
      <c r="A6" s="125" t="s">
        <v>39</v>
      </c>
    </row>
    <row r="7" spans="1:13" x14ac:dyDescent="0.2">
      <c r="A7" s="30" t="s">
        <v>27</v>
      </c>
    </row>
    <row r="8" spans="1:13" x14ac:dyDescent="0.2">
      <c r="C8" s="34" t="s">
        <v>129</v>
      </c>
      <c r="D8" s="34" t="s">
        <v>130</v>
      </c>
      <c r="E8" s="34" t="s">
        <v>131</v>
      </c>
      <c r="F8" s="34" t="s">
        <v>132</v>
      </c>
      <c r="H8" s="33" t="s">
        <v>133</v>
      </c>
      <c r="J8" s="34" t="s">
        <v>134</v>
      </c>
      <c r="K8" s="34" t="s">
        <v>135</v>
      </c>
      <c r="L8" s="34" t="s">
        <v>136</v>
      </c>
    </row>
    <row r="9" spans="1:13" x14ac:dyDescent="0.2">
      <c r="A9" s="32"/>
      <c r="B9" s="32"/>
      <c r="C9" s="32"/>
      <c r="D9" s="32"/>
      <c r="E9" s="32"/>
      <c r="F9" s="32"/>
      <c r="H9" s="31"/>
      <c r="J9" s="32"/>
      <c r="K9" s="32"/>
      <c r="L9" s="32"/>
    </row>
    <row r="10" spans="1:13" ht="13.5" thickBot="1" x14ac:dyDescent="0.25">
      <c r="A10" s="53" t="s">
        <v>38</v>
      </c>
      <c r="C10" s="52">
        <v>1553000000</v>
      </c>
      <c r="D10" s="52">
        <v>1496000000</v>
      </c>
      <c r="E10" s="52">
        <v>1480000000</v>
      </c>
      <c r="F10" s="52">
        <v>1493000000</v>
      </c>
      <c r="H10" s="51">
        <v>6022000000</v>
      </c>
      <c r="J10" s="52">
        <v>1420000000</v>
      </c>
      <c r="K10" s="52">
        <v>1387000000</v>
      </c>
      <c r="L10" s="52">
        <v>1304000000</v>
      </c>
    </row>
    <row r="11" spans="1:13" ht="13.5" thickTop="1" x14ac:dyDescent="0.2">
      <c r="A11" s="7"/>
      <c r="B11" s="7"/>
      <c r="C11" s="7"/>
      <c r="D11" s="7"/>
      <c r="E11" s="7"/>
      <c r="F11" s="7"/>
      <c r="H11" s="6"/>
      <c r="J11" s="7"/>
      <c r="K11" s="7"/>
      <c r="L11" s="7"/>
    </row>
    <row r="12" spans="1:13" x14ac:dyDescent="0.2">
      <c r="A12" s="30" t="s">
        <v>37</v>
      </c>
      <c r="C12" s="29">
        <f>SUMIF(GAAP!$D$6:$N$6,C$8,GAAP!$D$10:$N$10)</f>
        <v>259000000</v>
      </c>
      <c r="D12" s="29">
        <f>SUMIF(GAAP!$D$6:$N$6,D$8,GAAP!$D$10:$N$10)</f>
        <v>243000000</v>
      </c>
      <c r="E12" s="29">
        <f>SUMIF(GAAP!$D$6:$N$6,E$8,GAAP!$D$10:$N$10)</f>
        <v>261000000</v>
      </c>
      <c r="F12" s="29">
        <f>SUMIF(GAAP!$D$6:$N$6,F$8,GAAP!$D$10:$N$10)</f>
        <v>282000000</v>
      </c>
      <c r="H12" s="28">
        <f>SUMIF(GAAP!$D$6:$N$6,H$8,GAAP!$D$10:$N$10)</f>
        <v>1045000000</v>
      </c>
      <c r="J12" s="29">
        <f>SUMIF(GAAP!$D$6:$N$6,J$8,GAAP!$D$10:$N$10)</f>
        <v>252000000</v>
      </c>
      <c r="K12" s="29">
        <f>SUMIF(GAAP!$D$6:$N$6,K$8,GAAP!$D$10:$N$10)</f>
        <v>262000000</v>
      </c>
      <c r="L12" s="29">
        <f>SUMIF(GAAP!$D$6:$N$6,L$8,GAAP!$D$10:$N$10)</f>
        <v>250000000</v>
      </c>
    </row>
    <row r="13" spans="1:13" x14ac:dyDescent="0.2">
      <c r="A13" s="60" t="s">
        <v>138</v>
      </c>
      <c r="C13" s="22">
        <v>8000000</v>
      </c>
      <c r="D13" s="22">
        <v>1000000</v>
      </c>
      <c r="E13" s="22">
        <v>1000000</v>
      </c>
      <c r="F13" s="22">
        <v>-1000000</v>
      </c>
      <c r="H13" s="21">
        <v>9000000</v>
      </c>
      <c r="J13" s="22">
        <v>0</v>
      </c>
      <c r="K13" s="22">
        <v>-1000000</v>
      </c>
      <c r="L13" s="22">
        <v>-1000000</v>
      </c>
    </row>
    <row r="14" spans="1:13" x14ac:dyDescent="0.2">
      <c r="A14" s="59" t="s">
        <v>139</v>
      </c>
      <c r="C14" s="26">
        <v>-5000000</v>
      </c>
      <c r="D14" s="26">
        <v>0</v>
      </c>
      <c r="E14" s="26">
        <v>-3000000</v>
      </c>
      <c r="F14" s="26">
        <v>0</v>
      </c>
      <c r="H14" s="25">
        <v>-8000000</v>
      </c>
      <c r="J14" s="26">
        <v>0</v>
      </c>
      <c r="K14" s="26">
        <v>0</v>
      </c>
      <c r="L14" s="26">
        <v>0</v>
      </c>
    </row>
    <row r="15" spans="1:13" ht="13.5" thickBot="1" x14ac:dyDescent="0.25">
      <c r="A15" s="8" t="s">
        <v>36</v>
      </c>
      <c r="B15" s="57"/>
      <c r="C15" s="58">
        <f>SUM(C12:C14)</f>
        <v>262000000</v>
      </c>
      <c r="D15" s="58">
        <f>SUM(D12:D14)</f>
        <v>244000000</v>
      </c>
      <c r="E15" s="58">
        <f>SUM(E12:E14)</f>
        <v>259000000</v>
      </c>
      <c r="F15" s="58">
        <f>SUM(F12:F14)</f>
        <v>281000000</v>
      </c>
      <c r="H15" s="23">
        <f>SUM(H12:H14)</f>
        <v>1046000000</v>
      </c>
      <c r="J15" s="58">
        <f>SUM(J12:J14)</f>
        <v>252000000</v>
      </c>
      <c r="K15" s="58">
        <f>SUM(K12:K14)</f>
        <v>261000000</v>
      </c>
      <c r="L15" s="58">
        <f>SUM(L12:L14)</f>
        <v>249000000</v>
      </c>
    </row>
    <row r="16" spans="1:13" ht="13.5" thickTop="1" x14ac:dyDescent="0.2">
      <c r="A16" s="7"/>
      <c r="B16" s="7"/>
      <c r="C16" s="50">
        <f>C15/C10</f>
        <v>0.16870573084352866</v>
      </c>
      <c r="D16" s="50">
        <f>D15/D10</f>
        <v>0.16310160427807488</v>
      </c>
      <c r="E16" s="50">
        <f>E15/E10</f>
        <v>0.17499999999999999</v>
      </c>
      <c r="F16" s="50">
        <f>F15/F10</f>
        <v>0.18821165438713999</v>
      </c>
      <c r="H16" s="49">
        <f>H15/H10</f>
        <v>0.17369644636333445</v>
      </c>
      <c r="J16" s="50">
        <f>J15/J10</f>
        <v>0.17746478873239438</v>
      </c>
      <c r="K16" s="50">
        <f>K15/K10</f>
        <v>0.18817591925018023</v>
      </c>
      <c r="L16" s="50">
        <f>L15/L10</f>
        <v>0.19095092024539878</v>
      </c>
    </row>
    <row r="17" spans="1:12" x14ac:dyDescent="0.2">
      <c r="H17" s="15"/>
    </row>
    <row r="18" spans="1:12" x14ac:dyDescent="0.2">
      <c r="A18" s="30" t="str">
        <f>GAAP!A28</f>
        <v>Income (Loss) From Continuing Operations</v>
      </c>
      <c r="C18" s="22">
        <v>-10000000</v>
      </c>
      <c r="D18" s="22">
        <v>-4000000</v>
      </c>
      <c r="E18" s="22">
        <v>-17000000</v>
      </c>
      <c r="F18" s="22">
        <v>208000000</v>
      </c>
      <c r="H18" s="21">
        <v>177000000</v>
      </c>
      <c r="J18" s="22">
        <v>-50000000</v>
      </c>
      <c r="K18" s="22">
        <v>11000000</v>
      </c>
      <c r="L18" s="22">
        <v>-237000000</v>
      </c>
    </row>
    <row r="19" spans="1:12" x14ac:dyDescent="0.2">
      <c r="A19" s="44" t="str">
        <f>GAAP!B15</f>
        <v>Restructuring and related costs</v>
      </c>
      <c r="C19" s="22">
        <v>18000000</v>
      </c>
      <c r="D19" s="22">
        <v>36000000</v>
      </c>
      <c r="E19" s="22">
        <v>22000000</v>
      </c>
      <c r="F19" s="22">
        <v>25000000</v>
      </c>
      <c r="H19" s="21">
        <v>101000000</v>
      </c>
      <c r="J19" s="22">
        <v>20000000</v>
      </c>
      <c r="K19" s="22">
        <v>17000000</v>
      </c>
      <c r="L19" s="22">
        <v>31000000</v>
      </c>
    </row>
    <row r="20" spans="1:12" x14ac:dyDescent="0.2">
      <c r="A20" s="44" t="str">
        <f>GAAP!B16</f>
        <v>Amortization of acquired intangible assets</v>
      </c>
      <c r="C20" s="22">
        <v>61000000</v>
      </c>
      <c r="D20" s="22">
        <v>61000000</v>
      </c>
      <c r="E20" s="22">
        <v>60000000</v>
      </c>
      <c r="F20" s="22">
        <v>61000000</v>
      </c>
      <c r="H20" s="21">
        <v>243000000</v>
      </c>
      <c r="J20" s="22">
        <v>61000000</v>
      </c>
      <c r="K20" s="22">
        <v>60000000</v>
      </c>
      <c r="L20" s="22">
        <v>60000000</v>
      </c>
    </row>
    <row r="21" spans="1:12" x14ac:dyDescent="0.2">
      <c r="A21" s="44" t="str">
        <f>GAAP!B17</f>
        <v>Goodwill impairment</v>
      </c>
      <c r="C21" s="22">
        <v>0</v>
      </c>
      <c r="D21" s="22">
        <v>0</v>
      </c>
      <c r="E21" s="22">
        <v>0</v>
      </c>
      <c r="F21" s="22">
        <v>0</v>
      </c>
      <c r="H21" s="21">
        <v>0</v>
      </c>
      <c r="J21" s="22">
        <v>0</v>
      </c>
      <c r="K21" s="22">
        <v>0</v>
      </c>
      <c r="L21" s="22">
        <v>0</v>
      </c>
    </row>
    <row r="22" spans="1:12" x14ac:dyDescent="0.2">
      <c r="A22" s="44" t="str">
        <f>GAAP!B18</f>
        <v>Interest expense</v>
      </c>
      <c r="C22" s="22">
        <v>36000000</v>
      </c>
      <c r="D22" s="22">
        <v>34000000</v>
      </c>
      <c r="E22" s="22">
        <v>35000000</v>
      </c>
      <c r="F22" s="22">
        <v>32000000</v>
      </c>
      <c r="H22" s="21">
        <v>137000000</v>
      </c>
      <c r="J22" s="22">
        <v>33000000</v>
      </c>
      <c r="K22" s="22">
        <v>37000000</v>
      </c>
      <c r="L22" s="22">
        <v>22000000</v>
      </c>
    </row>
    <row r="23" spans="1:12" x14ac:dyDescent="0.2">
      <c r="A23" s="44" t="str">
        <f>GAAP!B19</f>
        <v>Separation costs</v>
      </c>
      <c r="C23" s="22">
        <v>5000000</v>
      </c>
      <c r="D23" s="22">
        <v>1000000</v>
      </c>
      <c r="E23" s="22">
        <v>2000000</v>
      </c>
      <c r="F23" s="22">
        <v>4000000</v>
      </c>
      <c r="H23" s="21">
        <v>12000000</v>
      </c>
      <c r="J23" s="22">
        <v>0</v>
      </c>
      <c r="K23" s="22">
        <v>0</v>
      </c>
      <c r="L23" s="22">
        <v>0</v>
      </c>
    </row>
    <row r="24" spans="1:12" x14ac:dyDescent="0.2">
      <c r="A24" s="44" t="str">
        <f>GAAP!B20</f>
        <v>(Gain) loss on divestitures and transaction costs</v>
      </c>
      <c r="C24" s="22">
        <v>0</v>
      </c>
      <c r="D24" s="22">
        <v>-25000000</v>
      </c>
      <c r="E24" s="22">
        <v>-16000000</v>
      </c>
      <c r="F24" s="22">
        <v>-1000000</v>
      </c>
      <c r="H24" s="21">
        <v>-42000000</v>
      </c>
      <c r="J24" s="22">
        <v>15000000</v>
      </c>
      <c r="K24" s="22">
        <v>-60000000</v>
      </c>
      <c r="L24" s="22">
        <v>54000000</v>
      </c>
    </row>
    <row r="25" spans="1:12" x14ac:dyDescent="0.2">
      <c r="A25" s="44" t="str">
        <f>GAAP!B21</f>
        <v>Litigation costs (recoveries), net</v>
      </c>
      <c r="C25" s="22">
        <v>-11000000</v>
      </c>
      <c r="D25" s="22">
        <v>-9000000</v>
      </c>
      <c r="E25" s="22">
        <v>6000000</v>
      </c>
      <c r="F25" s="22">
        <v>3000000</v>
      </c>
      <c r="H25" s="21">
        <v>-11000000</v>
      </c>
      <c r="J25" s="22">
        <v>31000000</v>
      </c>
      <c r="K25" s="22">
        <v>4000000</v>
      </c>
      <c r="L25" s="22">
        <v>78000000</v>
      </c>
    </row>
    <row r="26" spans="1:12" x14ac:dyDescent="0.2">
      <c r="A26" s="44" t="str">
        <f>GAAP!B22</f>
        <v>(Gain) loss on extinguishment of debt</v>
      </c>
      <c r="C26" s="22">
        <v>0</v>
      </c>
      <c r="D26" s="22">
        <v>0</v>
      </c>
      <c r="E26" s="22">
        <v>0</v>
      </c>
      <c r="F26" s="22">
        <v>0</v>
      </c>
      <c r="G26" s="16"/>
      <c r="H26" s="21">
        <v>0</v>
      </c>
      <c r="J26" s="22">
        <v>0</v>
      </c>
      <c r="K26" s="22">
        <v>0</v>
      </c>
      <c r="L26" s="22">
        <v>108000000</v>
      </c>
    </row>
    <row r="27" spans="1:12" x14ac:dyDescent="0.2">
      <c r="A27" s="44" t="str">
        <f>GAAP!B23</f>
        <v>Other (income) expenses, net</v>
      </c>
      <c r="C27" s="22">
        <v>-1000000</v>
      </c>
      <c r="D27" s="22">
        <v>0</v>
      </c>
      <c r="E27" s="22">
        <v>-9000000</v>
      </c>
      <c r="F27" s="22">
        <v>3000000</v>
      </c>
      <c r="H27" s="21">
        <v>-7000000</v>
      </c>
      <c r="J27" s="22">
        <v>-1000000</v>
      </c>
      <c r="K27" s="22">
        <v>-2000000</v>
      </c>
      <c r="L27" s="22">
        <v>4000000</v>
      </c>
    </row>
    <row r="28" spans="1:12" x14ac:dyDescent="0.2">
      <c r="A28" s="45" t="str">
        <f>GAAP!B27</f>
        <v>Income tax expense (benefit)</v>
      </c>
      <c r="C28" s="26">
        <v>-12000000</v>
      </c>
      <c r="D28" s="26">
        <v>-7000000</v>
      </c>
      <c r="E28" s="26">
        <v>30000000</v>
      </c>
      <c r="F28" s="26">
        <v>-204000000</v>
      </c>
      <c r="H28" s="25">
        <v>-193000000</v>
      </c>
      <c r="J28" s="26">
        <v>-4000000</v>
      </c>
      <c r="K28" s="26">
        <v>43000000</v>
      </c>
      <c r="L28" s="26">
        <v>-15000000</v>
      </c>
    </row>
    <row r="29" spans="1:12" ht="13.5" thickBot="1" x14ac:dyDescent="0.25">
      <c r="A29" s="8" t="s">
        <v>35</v>
      </c>
      <c r="B29" s="57"/>
      <c r="C29" s="20">
        <f>SUM(C18:C28)</f>
        <v>86000000</v>
      </c>
      <c r="D29" s="20">
        <f>SUM(D18:D28)</f>
        <v>87000000</v>
      </c>
      <c r="E29" s="20">
        <f>SUM(E18:E28)</f>
        <v>113000000</v>
      </c>
      <c r="F29" s="20">
        <f>SUM(F18:F28)</f>
        <v>131000000</v>
      </c>
      <c r="H29" s="19">
        <f>SUM(H18:H28)</f>
        <v>417000000</v>
      </c>
      <c r="J29" s="20">
        <f>SUM(J18:J28)</f>
        <v>105000000</v>
      </c>
      <c r="K29" s="20">
        <f>SUM(K18:K28)</f>
        <v>110000000</v>
      </c>
      <c r="L29" s="20">
        <f>SUM(L18:L28)</f>
        <v>105000000</v>
      </c>
    </row>
    <row r="30" spans="1:12" ht="13.5" thickTop="1" x14ac:dyDescent="0.2">
      <c r="A30" s="7"/>
      <c r="B30" s="7"/>
      <c r="C30" s="50">
        <f>C29/C10</f>
        <v>5.5376690276883453E-2</v>
      </c>
      <c r="D30" s="50">
        <f>D29/D10</f>
        <v>5.8155080213903747E-2</v>
      </c>
      <c r="E30" s="50">
        <f>E29/E10</f>
        <v>7.6351351351351349E-2</v>
      </c>
      <c r="F30" s="50">
        <f>F29/F10</f>
        <v>8.7742799732083057E-2</v>
      </c>
      <c r="H30" s="49">
        <f>H29/H10</f>
        <v>6.9246097641979407E-2</v>
      </c>
      <c r="J30" s="50">
        <f>J29/J10</f>
        <v>7.3943661971830985E-2</v>
      </c>
      <c r="K30" s="50">
        <f>K29/K10</f>
        <v>7.9307858687815425E-2</v>
      </c>
      <c r="L30" s="50">
        <f>L29/L10</f>
        <v>8.052147239263803E-2</v>
      </c>
    </row>
    <row r="31" spans="1:12" x14ac:dyDescent="0.2">
      <c r="H31" s="15"/>
    </row>
    <row r="32" spans="1:12" x14ac:dyDescent="0.2">
      <c r="A32" s="30" t="s">
        <v>35</v>
      </c>
      <c r="C32" s="29">
        <f>C29</f>
        <v>86000000</v>
      </c>
      <c r="D32" s="29">
        <f>D29</f>
        <v>87000000</v>
      </c>
      <c r="E32" s="29">
        <f>E29</f>
        <v>113000000</v>
      </c>
      <c r="F32" s="29">
        <f>F29</f>
        <v>131000000</v>
      </c>
      <c r="H32" s="28">
        <f>H29</f>
        <v>417000000</v>
      </c>
      <c r="J32" s="29">
        <f>J29</f>
        <v>105000000</v>
      </c>
      <c r="K32" s="29">
        <f>K29</f>
        <v>110000000</v>
      </c>
      <c r="L32" s="29">
        <f>L29</f>
        <v>105000000</v>
      </c>
    </row>
    <row r="33" spans="1:12" x14ac:dyDescent="0.2">
      <c r="A33" s="44" t="str">
        <f>A13</f>
        <v>NY MMIS charge</v>
      </c>
      <c r="C33" s="22">
        <f t="shared" ref="C33:F34" si="0">C13</f>
        <v>8000000</v>
      </c>
      <c r="D33" s="22">
        <f t="shared" si="0"/>
        <v>1000000</v>
      </c>
      <c r="E33" s="22">
        <f t="shared" si="0"/>
        <v>1000000</v>
      </c>
      <c r="F33" s="22">
        <f t="shared" si="0"/>
        <v>-1000000</v>
      </c>
      <c r="H33" s="21">
        <f>H13</f>
        <v>9000000</v>
      </c>
      <c r="J33" s="22">
        <f t="shared" ref="J33:L34" si="1">J13</f>
        <v>0</v>
      </c>
      <c r="K33" s="22">
        <f t="shared" si="1"/>
        <v>-1000000</v>
      </c>
      <c r="L33" s="22">
        <f t="shared" si="1"/>
        <v>-1000000</v>
      </c>
    </row>
    <row r="34" spans="1:12" x14ac:dyDescent="0.2">
      <c r="A34" s="45" t="str">
        <f>A14</f>
        <v>Health Enterprise charge</v>
      </c>
      <c r="C34" s="26">
        <f t="shared" si="0"/>
        <v>-5000000</v>
      </c>
      <c r="D34" s="26">
        <f t="shared" si="0"/>
        <v>0</v>
      </c>
      <c r="E34" s="26">
        <f t="shared" si="0"/>
        <v>-3000000</v>
      </c>
      <c r="F34" s="26">
        <f t="shared" si="0"/>
        <v>0</v>
      </c>
      <c r="H34" s="25">
        <f>H14</f>
        <v>-8000000</v>
      </c>
      <c r="J34" s="26">
        <f t="shared" si="1"/>
        <v>0</v>
      </c>
      <c r="K34" s="26">
        <f t="shared" si="1"/>
        <v>0</v>
      </c>
      <c r="L34" s="26">
        <f t="shared" si="1"/>
        <v>0</v>
      </c>
    </row>
    <row r="35" spans="1:12" ht="13.5" thickBot="1" x14ac:dyDescent="0.25">
      <c r="A35" s="8" t="s">
        <v>34</v>
      </c>
      <c r="B35" s="57"/>
      <c r="C35" s="20">
        <f>SUM(C32:C34)</f>
        <v>89000000</v>
      </c>
      <c r="D35" s="20">
        <f>SUM(D32:D34)</f>
        <v>88000000</v>
      </c>
      <c r="E35" s="20">
        <f>SUM(E32:E34)</f>
        <v>111000000</v>
      </c>
      <c r="F35" s="20">
        <f>SUM(F32:F34)</f>
        <v>130000000</v>
      </c>
      <c r="H35" s="19">
        <f>SUM(H32:H34)</f>
        <v>418000000</v>
      </c>
      <c r="J35" s="20">
        <f>SUM(J32:J34)</f>
        <v>105000000</v>
      </c>
      <c r="K35" s="20">
        <f>SUM(K32:K34)</f>
        <v>109000000</v>
      </c>
      <c r="L35" s="20">
        <f>SUM(L32:L34)</f>
        <v>104000000</v>
      </c>
    </row>
    <row r="36" spans="1:12" ht="13.5" thickTop="1" x14ac:dyDescent="0.2">
      <c r="A36" s="7"/>
      <c r="B36" s="7"/>
      <c r="C36" s="50">
        <f>C35/C10</f>
        <v>5.7308435286542177E-2</v>
      </c>
      <c r="D36" s="50">
        <f>D35/D10</f>
        <v>5.8823529411764705E-2</v>
      </c>
      <c r="E36" s="50">
        <f>E35/E10</f>
        <v>7.4999999999999997E-2</v>
      </c>
      <c r="F36" s="50">
        <f>F35/F10</f>
        <v>8.7073007367716004E-2</v>
      </c>
      <c r="H36" s="49">
        <f>H35/H10</f>
        <v>6.9412155430089675E-2</v>
      </c>
      <c r="J36" s="50">
        <f>J35/J10</f>
        <v>7.3943661971830985E-2</v>
      </c>
      <c r="K36" s="50">
        <f>K35/K10</f>
        <v>7.858687815428983E-2</v>
      </c>
      <c r="L36" s="50">
        <f>L35/L10</f>
        <v>7.9754601226993863E-2</v>
      </c>
    </row>
    <row r="37" spans="1:12" ht="13.5" thickBot="1" x14ac:dyDescent="0.25">
      <c r="H37" s="56"/>
    </row>
    <row r="38" spans="1:12" x14ac:dyDescent="0.2">
      <c r="A38" s="47"/>
      <c r="B38" s="47"/>
      <c r="C38" s="47"/>
      <c r="D38" s="47"/>
      <c r="E38" s="47"/>
      <c r="F38" s="47"/>
      <c r="H38" s="55"/>
      <c r="I38" s="47"/>
      <c r="J38" s="47"/>
      <c r="K38" s="47"/>
      <c r="L38" s="47"/>
    </row>
    <row r="39" spans="1:12" x14ac:dyDescent="0.2">
      <c r="H39" s="54"/>
    </row>
    <row r="40" spans="1:12" x14ac:dyDescent="0.2">
      <c r="H40" s="54"/>
      <c r="L40" s="16"/>
    </row>
    <row r="41" spans="1:12" x14ac:dyDescent="0.2">
      <c r="A41" s="30" t="s">
        <v>33</v>
      </c>
      <c r="H41" s="54"/>
    </row>
    <row r="42" spans="1:12" x14ac:dyDescent="0.2">
      <c r="A42" s="30" t="s">
        <v>27</v>
      </c>
      <c r="H42" s="54"/>
    </row>
    <row r="43" spans="1:12" x14ac:dyDescent="0.2">
      <c r="C43" s="34" t="s">
        <v>129</v>
      </c>
      <c r="D43" s="34" t="s">
        <v>130</v>
      </c>
      <c r="E43" s="34" t="s">
        <v>131</v>
      </c>
      <c r="F43" s="34" t="s">
        <v>132</v>
      </c>
      <c r="H43" s="33" t="s">
        <v>133</v>
      </c>
      <c r="J43" s="34" t="s">
        <v>134</v>
      </c>
      <c r="K43" s="34" t="s">
        <v>135</v>
      </c>
      <c r="L43" s="34" t="s">
        <v>136</v>
      </c>
    </row>
    <row r="44" spans="1:12" x14ac:dyDescent="0.2">
      <c r="A44" s="32"/>
      <c r="B44" s="32"/>
      <c r="C44" s="32"/>
      <c r="D44" s="32"/>
      <c r="E44" s="32"/>
      <c r="F44" s="32"/>
      <c r="H44" s="31"/>
      <c r="J44" s="32"/>
      <c r="K44" s="32"/>
      <c r="L44" s="32"/>
    </row>
    <row r="45" spans="1:12" ht="13.5" thickBot="1" x14ac:dyDescent="0.25">
      <c r="A45" s="53" t="s">
        <v>32</v>
      </c>
      <c r="C45" s="52">
        <f>C10</f>
        <v>1553000000</v>
      </c>
      <c r="D45" s="52">
        <f>D10</f>
        <v>1496000000</v>
      </c>
      <c r="E45" s="52">
        <f>E10</f>
        <v>1480000000</v>
      </c>
      <c r="F45" s="52">
        <f>F10</f>
        <v>1493000000</v>
      </c>
      <c r="H45" s="51">
        <f>H10</f>
        <v>6022000000</v>
      </c>
      <c r="J45" s="52">
        <f>J10</f>
        <v>1420000000</v>
      </c>
      <c r="K45" s="52">
        <f>K10</f>
        <v>1387000000</v>
      </c>
      <c r="L45" s="52">
        <f>L10</f>
        <v>1304000000</v>
      </c>
    </row>
    <row r="46" spans="1:12" ht="13.5" thickTop="1" x14ac:dyDescent="0.2">
      <c r="A46" s="7"/>
      <c r="B46" s="7"/>
      <c r="C46" s="7"/>
      <c r="D46" s="7"/>
      <c r="E46" s="7"/>
      <c r="F46" s="7"/>
      <c r="H46" s="6"/>
      <c r="J46" s="7"/>
      <c r="K46" s="7"/>
      <c r="L46" s="7"/>
    </row>
    <row r="47" spans="1:12" x14ac:dyDescent="0.2">
      <c r="A47" s="16" t="s">
        <v>31</v>
      </c>
      <c r="H47" s="15"/>
    </row>
    <row r="48" spans="1:12" x14ac:dyDescent="0.2">
      <c r="A48" s="46" t="s">
        <v>30</v>
      </c>
      <c r="C48" s="29">
        <f>C18</f>
        <v>-10000000</v>
      </c>
      <c r="D48" s="29">
        <f>D18</f>
        <v>-4000000</v>
      </c>
      <c r="E48" s="29">
        <f>E18</f>
        <v>-17000000</v>
      </c>
      <c r="F48" s="29">
        <f>F18</f>
        <v>208000000</v>
      </c>
      <c r="H48" s="28">
        <f>H18</f>
        <v>177000000</v>
      </c>
      <c r="J48" s="29">
        <f>J18</f>
        <v>-50000000</v>
      </c>
      <c r="K48" s="29">
        <f>K18</f>
        <v>11000000</v>
      </c>
      <c r="L48" s="29">
        <f>L18</f>
        <v>-237000000</v>
      </c>
    </row>
    <row r="49" spans="1:12" x14ac:dyDescent="0.2">
      <c r="A49" s="44" t="str">
        <f>A22</f>
        <v>Interest expense</v>
      </c>
      <c r="C49" s="22">
        <f>C22</f>
        <v>36000000</v>
      </c>
      <c r="D49" s="22">
        <f>D22</f>
        <v>34000000</v>
      </c>
      <c r="E49" s="22">
        <f>E22</f>
        <v>35000000</v>
      </c>
      <c r="F49" s="22">
        <f>F22</f>
        <v>32000000</v>
      </c>
      <c r="H49" s="21">
        <f>H22</f>
        <v>137000000</v>
      </c>
      <c r="J49" s="22">
        <f>J22</f>
        <v>33000000</v>
      </c>
      <c r="K49" s="22">
        <f>K22</f>
        <v>37000000</v>
      </c>
      <c r="L49" s="22">
        <f>L22</f>
        <v>22000000</v>
      </c>
    </row>
    <row r="50" spans="1:12" x14ac:dyDescent="0.2">
      <c r="A50" s="44" t="str">
        <f>A28</f>
        <v>Income tax expense (benefit)</v>
      </c>
      <c r="C50" s="22">
        <f>C28</f>
        <v>-12000000</v>
      </c>
      <c r="D50" s="22">
        <f>D28</f>
        <v>-7000000</v>
      </c>
      <c r="E50" s="22">
        <f>E28</f>
        <v>30000000</v>
      </c>
      <c r="F50" s="22">
        <f>F28</f>
        <v>-204000000</v>
      </c>
      <c r="H50" s="21">
        <f>H28</f>
        <v>-193000000</v>
      </c>
      <c r="J50" s="22">
        <f>J28</f>
        <v>-4000000</v>
      </c>
      <c r="K50" s="22">
        <f>K28</f>
        <v>43000000</v>
      </c>
      <c r="L50" s="22">
        <f>L28</f>
        <v>-15000000</v>
      </c>
    </row>
    <row r="51" spans="1:12" x14ac:dyDescent="0.2">
      <c r="A51" s="44" t="s">
        <v>128</v>
      </c>
      <c r="C51" s="22">
        <v>64000000</v>
      </c>
      <c r="D51" s="22">
        <v>69000000</v>
      </c>
      <c r="E51" s="22">
        <v>63000000</v>
      </c>
      <c r="F51" s="22">
        <v>58000000</v>
      </c>
      <c r="H51" s="21">
        <v>254000000</v>
      </c>
      <c r="J51" s="22">
        <v>56000000</v>
      </c>
      <c r="K51" s="22">
        <v>57000000</v>
      </c>
      <c r="L51" s="22">
        <v>53000000</v>
      </c>
    </row>
    <row r="52" spans="1:12" x14ac:dyDescent="0.2">
      <c r="A52" s="44" t="str">
        <f>A20</f>
        <v>Amortization of acquired intangible assets</v>
      </c>
      <c r="C52" s="22">
        <f>C20</f>
        <v>61000000</v>
      </c>
      <c r="D52" s="22">
        <f>D20</f>
        <v>61000000</v>
      </c>
      <c r="E52" s="22">
        <f>E20</f>
        <v>60000000</v>
      </c>
      <c r="F52" s="22">
        <f>F20</f>
        <v>61000000</v>
      </c>
      <c r="H52" s="21">
        <f>H20</f>
        <v>243000000</v>
      </c>
      <c r="J52" s="22">
        <f>J20</f>
        <v>61000000</v>
      </c>
      <c r="K52" s="22">
        <f>K20</f>
        <v>60000000</v>
      </c>
      <c r="L52" s="22">
        <f>L20</f>
        <v>60000000</v>
      </c>
    </row>
    <row r="53" spans="1:12" x14ac:dyDescent="0.2">
      <c r="A53" s="44" t="str">
        <f>A19</f>
        <v>Restructuring and related costs</v>
      </c>
      <c r="C53" s="22">
        <f>C19</f>
        <v>18000000</v>
      </c>
      <c r="D53" s="22">
        <f>D19</f>
        <v>36000000</v>
      </c>
      <c r="E53" s="22">
        <f>E19</f>
        <v>22000000</v>
      </c>
      <c r="F53" s="22">
        <f>F19</f>
        <v>25000000</v>
      </c>
      <c r="H53" s="21">
        <f>H19</f>
        <v>101000000</v>
      </c>
      <c r="J53" s="22">
        <f>J19</f>
        <v>20000000</v>
      </c>
      <c r="K53" s="22">
        <f>K19</f>
        <v>17000000</v>
      </c>
      <c r="L53" s="22">
        <f>L19</f>
        <v>31000000</v>
      </c>
    </row>
    <row r="54" spans="1:12" x14ac:dyDescent="0.2">
      <c r="A54" s="44" t="str">
        <f>A21</f>
        <v>Goodwill impairment</v>
      </c>
      <c r="C54" s="22">
        <f>C21</f>
        <v>0</v>
      </c>
      <c r="D54" s="22">
        <f>D21</f>
        <v>0</v>
      </c>
      <c r="E54" s="22">
        <f>E21</f>
        <v>0</v>
      </c>
      <c r="F54" s="22">
        <f>F21</f>
        <v>0</v>
      </c>
      <c r="H54" s="21">
        <f>H21</f>
        <v>0</v>
      </c>
      <c r="J54" s="22">
        <f>J21</f>
        <v>0</v>
      </c>
      <c r="K54" s="22">
        <f>K21</f>
        <v>0</v>
      </c>
      <c r="L54" s="22">
        <f>L21</f>
        <v>0</v>
      </c>
    </row>
    <row r="55" spans="1:12" x14ac:dyDescent="0.2">
      <c r="A55" s="44" t="str">
        <f>A23</f>
        <v>Separation costs</v>
      </c>
      <c r="C55" s="22">
        <f t="shared" ref="C55:F59" si="2">C23</f>
        <v>5000000</v>
      </c>
      <c r="D55" s="22">
        <f t="shared" si="2"/>
        <v>1000000</v>
      </c>
      <c r="E55" s="22">
        <f t="shared" si="2"/>
        <v>2000000</v>
      </c>
      <c r="F55" s="22">
        <f t="shared" si="2"/>
        <v>4000000</v>
      </c>
      <c r="H55" s="21">
        <f>H23</f>
        <v>12000000</v>
      </c>
      <c r="J55" s="22">
        <f t="shared" ref="J55:L59" si="3">J23</f>
        <v>0</v>
      </c>
      <c r="K55" s="22">
        <f t="shared" si="3"/>
        <v>0</v>
      </c>
      <c r="L55" s="22">
        <f t="shared" si="3"/>
        <v>0</v>
      </c>
    </row>
    <row r="56" spans="1:12" x14ac:dyDescent="0.2">
      <c r="A56" s="44" t="str">
        <f>A24</f>
        <v>(Gain) loss on divestitures and transaction costs</v>
      </c>
      <c r="C56" s="22">
        <f t="shared" si="2"/>
        <v>0</v>
      </c>
      <c r="D56" s="22">
        <f t="shared" si="2"/>
        <v>-25000000</v>
      </c>
      <c r="E56" s="22">
        <f t="shared" si="2"/>
        <v>-16000000</v>
      </c>
      <c r="F56" s="22">
        <f t="shared" si="2"/>
        <v>-1000000</v>
      </c>
      <c r="H56" s="21">
        <f>H24</f>
        <v>-42000000</v>
      </c>
      <c r="J56" s="22">
        <f t="shared" si="3"/>
        <v>15000000</v>
      </c>
      <c r="K56" s="22">
        <f t="shared" si="3"/>
        <v>-60000000</v>
      </c>
      <c r="L56" s="22">
        <f t="shared" si="3"/>
        <v>54000000</v>
      </c>
    </row>
    <row r="57" spans="1:12" x14ac:dyDescent="0.2">
      <c r="A57" s="44" t="str">
        <f>A25</f>
        <v>Litigation costs (recoveries), net</v>
      </c>
      <c r="C57" s="22">
        <f t="shared" si="2"/>
        <v>-11000000</v>
      </c>
      <c r="D57" s="22">
        <f t="shared" si="2"/>
        <v>-9000000</v>
      </c>
      <c r="E57" s="22">
        <f t="shared" si="2"/>
        <v>6000000</v>
      </c>
      <c r="F57" s="22">
        <f t="shared" si="2"/>
        <v>3000000</v>
      </c>
      <c r="H57" s="21">
        <f>H25</f>
        <v>-11000000</v>
      </c>
      <c r="J57" s="22">
        <f t="shared" si="3"/>
        <v>31000000</v>
      </c>
      <c r="K57" s="22">
        <f t="shared" si="3"/>
        <v>4000000</v>
      </c>
      <c r="L57" s="22">
        <f t="shared" si="3"/>
        <v>78000000</v>
      </c>
    </row>
    <row r="58" spans="1:12" x14ac:dyDescent="0.2">
      <c r="A58" s="44" t="str">
        <f>A26</f>
        <v>(Gain) loss on extinguishment of debt</v>
      </c>
      <c r="C58" s="22">
        <f t="shared" si="2"/>
        <v>0</v>
      </c>
      <c r="D58" s="22">
        <f t="shared" si="2"/>
        <v>0</v>
      </c>
      <c r="E58" s="22">
        <f t="shared" si="2"/>
        <v>0</v>
      </c>
      <c r="F58" s="22">
        <f t="shared" si="2"/>
        <v>0</v>
      </c>
      <c r="G58" s="16"/>
      <c r="H58" s="21">
        <f>H26</f>
        <v>0</v>
      </c>
      <c r="I58" s="16"/>
      <c r="J58" s="22">
        <f t="shared" si="3"/>
        <v>0</v>
      </c>
      <c r="K58" s="22">
        <f t="shared" si="3"/>
        <v>0</v>
      </c>
      <c r="L58" s="22">
        <f t="shared" si="3"/>
        <v>108000000</v>
      </c>
    </row>
    <row r="59" spans="1:12" x14ac:dyDescent="0.2">
      <c r="A59" s="44" t="str">
        <f>A27</f>
        <v>Other (income) expenses, net</v>
      </c>
      <c r="C59" s="22">
        <f t="shared" si="2"/>
        <v>-1000000</v>
      </c>
      <c r="D59" s="22">
        <f t="shared" si="2"/>
        <v>0</v>
      </c>
      <c r="E59" s="22">
        <f t="shared" si="2"/>
        <v>-9000000</v>
      </c>
      <c r="F59" s="22">
        <f t="shared" si="2"/>
        <v>3000000</v>
      </c>
      <c r="H59" s="21">
        <f>H27</f>
        <v>-7000000</v>
      </c>
      <c r="J59" s="22">
        <f t="shared" si="3"/>
        <v>-1000000</v>
      </c>
      <c r="K59" s="22">
        <f t="shared" si="3"/>
        <v>-2000000</v>
      </c>
      <c r="L59" s="22">
        <f t="shared" si="3"/>
        <v>4000000</v>
      </c>
    </row>
    <row r="60" spans="1:12" x14ac:dyDescent="0.2">
      <c r="A60" s="44" t="str">
        <f>A13</f>
        <v>NY MMIS charge</v>
      </c>
      <c r="C60" s="22">
        <f>C33</f>
        <v>8000000</v>
      </c>
      <c r="D60" s="22">
        <f>D33</f>
        <v>1000000</v>
      </c>
      <c r="E60" s="22">
        <f>E33</f>
        <v>1000000</v>
      </c>
      <c r="F60" s="22">
        <f>F33</f>
        <v>-1000000</v>
      </c>
      <c r="H60" s="21">
        <f>H33</f>
        <v>9000000</v>
      </c>
      <c r="J60" s="22">
        <f>J33</f>
        <v>0</v>
      </c>
      <c r="K60" s="22">
        <f>K33</f>
        <v>-1000000</v>
      </c>
      <c r="L60" s="22">
        <f>L33</f>
        <v>-1000000</v>
      </c>
    </row>
    <row r="61" spans="1:12" x14ac:dyDescent="0.2">
      <c r="A61" s="44" t="s">
        <v>127</v>
      </c>
      <c r="C61" s="22">
        <v>0</v>
      </c>
      <c r="D61" s="22">
        <v>0</v>
      </c>
      <c r="E61" s="22">
        <v>0</v>
      </c>
      <c r="F61" s="22">
        <v>0</v>
      </c>
      <c r="H61" s="21">
        <v>0</v>
      </c>
      <c r="J61" s="22">
        <v>0</v>
      </c>
      <c r="K61" s="22">
        <v>0</v>
      </c>
      <c r="L61" s="22">
        <v>0</v>
      </c>
    </row>
    <row r="62" spans="1:12" x14ac:dyDescent="0.2">
      <c r="A62" s="45" t="str">
        <f>A14</f>
        <v>Health Enterprise charge</v>
      </c>
      <c r="C62" s="26">
        <f>C34</f>
        <v>-5000000</v>
      </c>
      <c r="D62" s="26">
        <f>D34</f>
        <v>0</v>
      </c>
      <c r="E62" s="26">
        <f>E34</f>
        <v>-3000000</v>
      </c>
      <c r="F62" s="26">
        <f>F34</f>
        <v>0</v>
      </c>
      <c r="H62" s="25">
        <f>H34</f>
        <v>-8000000</v>
      </c>
      <c r="J62" s="26">
        <f>J34</f>
        <v>0</v>
      </c>
      <c r="K62" s="26">
        <f>K34</f>
        <v>0</v>
      </c>
      <c r="L62" s="26">
        <f>L34</f>
        <v>0</v>
      </c>
    </row>
    <row r="63" spans="1:12" ht="13.5" thickBot="1" x14ac:dyDescent="0.25">
      <c r="A63" s="8" t="s">
        <v>29</v>
      </c>
      <c r="B63" s="8"/>
      <c r="C63" s="20">
        <f>SUM(C48:C62)</f>
        <v>153000000</v>
      </c>
      <c r="D63" s="20">
        <f>SUM(D48:D62)</f>
        <v>157000000</v>
      </c>
      <c r="E63" s="20">
        <f>SUM(E48:E62)</f>
        <v>174000000</v>
      </c>
      <c r="F63" s="20">
        <f>SUM(F48:F62)</f>
        <v>188000000</v>
      </c>
      <c r="H63" s="19">
        <f>SUM(H48:H62)</f>
        <v>672000000</v>
      </c>
      <c r="J63" s="20">
        <f>SUM(J48:J62)</f>
        <v>161000000</v>
      </c>
      <c r="K63" s="20">
        <f>SUM(K48:K62)</f>
        <v>166000000</v>
      </c>
      <c r="L63" s="20">
        <f>SUM(L48:L62)</f>
        <v>157000000</v>
      </c>
    </row>
    <row r="64" spans="1:12" ht="13.5" thickTop="1" x14ac:dyDescent="0.2">
      <c r="A64" s="7"/>
      <c r="B64" s="7"/>
      <c r="C64" s="50">
        <f>C63/C45</f>
        <v>9.8518995492594977E-2</v>
      </c>
      <c r="D64" s="50">
        <f>D63/D45</f>
        <v>0.10494652406417113</v>
      </c>
      <c r="E64" s="50">
        <f>E63/E45</f>
        <v>0.11756756756756757</v>
      </c>
      <c r="F64" s="50">
        <f>F63/F45</f>
        <v>0.12592096450100468</v>
      </c>
      <c r="H64" s="49">
        <f>H63/H45</f>
        <v>0.11159083361009631</v>
      </c>
      <c r="J64" s="50">
        <f>J63/J45</f>
        <v>0.11338028169014085</v>
      </c>
      <c r="K64" s="50">
        <f>K63/K45</f>
        <v>0.11968276856524873</v>
      </c>
      <c r="L64" s="50">
        <f>L63/L45</f>
        <v>0.12039877300613497</v>
      </c>
    </row>
    <row r="65" spans="1:12" ht="13.5" thickBot="1" x14ac:dyDescent="0.25">
      <c r="H65" s="48"/>
    </row>
    <row r="66" spans="1:12" x14ac:dyDescent="0.2">
      <c r="A66" s="47"/>
      <c r="B66" s="47"/>
      <c r="C66" s="47"/>
      <c r="D66" s="47"/>
      <c r="E66" s="47"/>
      <c r="F66" s="47"/>
      <c r="H66" s="47"/>
      <c r="I66" s="47"/>
      <c r="J66" s="47"/>
      <c r="K66" s="47"/>
      <c r="L66" s="47"/>
    </row>
    <row r="67" spans="1:12" x14ac:dyDescent="0.2">
      <c r="A67" s="30" t="s">
        <v>28</v>
      </c>
    </row>
    <row r="68" spans="1:12" x14ac:dyDescent="0.2">
      <c r="A68" s="30" t="s">
        <v>27</v>
      </c>
    </row>
    <row r="69" spans="1:12" x14ac:dyDescent="0.2">
      <c r="C69" s="34" t="s">
        <v>129</v>
      </c>
      <c r="D69" s="34" t="s">
        <v>130</v>
      </c>
      <c r="E69" s="34" t="s">
        <v>131</v>
      </c>
      <c r="F69" s="34" t="s">
        <v>132</v>
      </c>
      <c r="H69" s="33" t="s">
        <v>133</v>
      </c>
      <c r="J69" s="34" t="s">
        <v>134</v>
      </c>
      <c r="K69" s="34" t="s">
        <v>135</v>
      </c>
      <c r="L69" s="34" t="s">
        <v>136</v>
      </c>
    </row>
    <row r="70" spans="1:12" x14ac:dyDescent="0.2">
      <c r="A70" s="32"/>
      <c r="B70" s="32"/>
      <c r="C70" s="32"/>
      <c r="D70" s="32"/>
      <c r="E70" s="32"/>
      <c r="F70" s="32"/>
      <c r="H70" s="31"/>
      <c r="J70" s="32"/>
      <c r="K70" s="32"/>
      <c r="L70" s="32"/>
    </row>
    <row r="71" spans="1:12" x14ac:dyDescent="0.2">
      <c r="A71" s="16" t="s">
        <v>26</v>
      </c>
      <c r="H71" s="15"/>
    </row>
    <row r="72" spans="1:12" x14ac:dyDescent="0.2">
      <c r="A72" s="46" t="s">
        <v>25</v>
      </c>
      <c r="C72" s="29">
        <v>-22000000</v>
      </c>
      <c r="D72" s="29">
        <v>-11000000</v>
      </c>
      <c r="E72" s="29">
        <v>13000000</v>
      </c>
      <c r="F72" s="29">
        <v>4000000</v>
      </c>
      <c r="H72" s="28">
        <v>-16000000</v>
      </c>
      <c r="J72" s="29">
        <v>-54000000</v>
      </c>
      <c r="K72" s="29">
        <v>54000000</v>
      </c>
      <c r="L72" s="29">
        <v>-252000000</v>
      </c>
    </row>
    <row r="73" spans="1:12" x14ac:dyDescent="0.2">
      <c r="A73" s="44" t="str">
        <f>A19</f>
        <v>Restructuring and related costs</v>
      </c>
      <c r="C73" s="22">
        <f t="shared" ref="C73:F75" si="4">C19</f>
        <v>18000000</v>
      </c>
      <c r="D73" s="22">
        <f t="shared" si="4"/>
        <v>36000000</v>
      </c>
      <c r="E73" s="22">
        <f t="shared" si="4"/>
        <v>22000000</v>
      </c>
      <c r="F73" s="22">
        <f t="shared" si="4"/>
        <v>25000000</v>
      </c>
      <c r="H73" s="21">
        <f>H19</f>
        <v>101000000</v>
      </c>
      <c r="J73" s="22">
        <f t="shared" ref="J73:L75" si="5">J19</f>
        <v>20000000</v>
      </c>
      <c r="K73" s="22">
        <f t="shared" si="5"/>
        <v>17000000</v>
      </c>
      <c r="L73" s="22">
        <f t="shared" si="5"/>
        <v>31000000</v>
      </c>
    </row>
    <row r="74" spans="1:12" x14ac:dyDescent="0.2">
      <c r="A74" s="44" t="str">
        <f>A20</f>
        <v>Amortization of acquired intangible assets</v>
      </c>
      <c r="C74" s="22">
        <f t="shared" si="4"/>
        <v>61000000</v>
      </c>
      <c r="D74" s="22">
        <f t="shared" si="4"/>
        <v>61000000</v>
      </c>
      <c r="E74" s="22">
        <f t="shared" si="4"/>
        <v>60000000</v>
      </c>
      <c r="F74" s="22">
        <f t="shared" si="4"/>
        <v>61000000</v>
      </c>
      <c r="H74" s="21">
        <f>H20</f>
        <v>243000000</v>
      </c>
      <c r="J74" s="22">
        <f t="shared" si="5"/>
        <v>61000000</v>
      </c>
      <c r="K74" s="22">
        <f t="shared" si="5"/>
        <v>60000000</v>
      </c>
      <c r="L74" s="22">
        <f t="shared" si="5"/>
        <v>60000000</v>
      </c>
    </row>
    <row r="75" spans="1:12" x14ac:dyDescent="0.2">
      <c r="A75" s="44" t="str">
        <f>A21</f>
        <v>Goodwill impairment</v>
      </c>
      <c r="C75" s="22">
        <f t="shared" si="4"/>
        <v>0</v>
      </c>
      <c r="D75" s="22">
        <f t="shared" si="4"/>
        <v>0</v>
      </c>
      <c r="E75" s="22">
        <f t="shared" si="4"/>
        <v>0</v>
      </c>
      <c r="F75" s="22">
        <f t="shared" si="4"/>
        <v>0</v>
      </c>
      <c r="H75" s="21">
        <f>H21</f>
        <v>0</v>
      </c>
      <c r="J75" s="22">
        <f t="shared" si="5"/>
        <v>0</v>
      </c>
      <c r="K75" s="22">
        <f t="shared" si="5"/>
        <v>0</v>
      </c>
      <c r="L75" s="22">
        <f t="shared" si="5"/>
        <v>0</v>
      </c>
    </row>
    <row r="76" spans="1:12" x14ac:dyDescent="0.2">
      <c r="A76" s="44" t="str">
        <f>A23</f>
        <v>Separation costs</v>
      </c>
      <c r="C76" s="22">
        <f t="shared" ref="C76:F80" si="6">C23</f>
        <v>5000000</v>
      </c>
      <c r="D76" s="22">
        <f t="shared" si="6"/>
        <v>1000000</v>
      </c>
      <c r="E76" s="22">
        <f t="shared" si="6"/>
        <v>2000000</v>
      </c>
      <c r="F76" s="22">
        <f t="shared" si="6"/>
        <v>4000000</v>
      </c>
      <c r="H76" s="21">
        <f>H23</f>
        <v>12000000</v>
      </c>
      <c r="J76" s="22">
        <f t="shared" ref="J76:L80" si="7">J23</f>
        <v>0</v>
      </c>
      <c r="K76" s="22">
        <f t="shared" si="7"/>
        <v>0</v>
      </c>
      <c r="L76" s="22">
        <f t="shared" si="7"/>
        <v>0</v>
      </c>
    </row>
    <row r="77" spans="1:12" x14ac:dyDescent="0.2">
      <c r="A77" s="44" t="str">
        <f>A24</f>
        <v>(Gain) loss on divestitures and transaction costs</v>
      </c>
      <c r="C77" s="22">
        <f t="shared" si="6"/>
        <v>0</v>
      </c>
      <c r="D77" s="22">
        <f t="shared" si="6"/>
        <v>-25000000</v>
      </c>
      <c r="E77" s="22">
        <f t="shared" si="6"/>
        <v>-16000000</v>
      </c>
      <c r="F77" s="22">
        <f t="shared" si="6"/>
        <v>-1000000</v>
      </c>
      <c r="H77" s="21">
        <f>H24</f>
        <v>-42000000</v>
      </c>
      <c r="J77" s="22">
        <f t="shared" si="7"/>
        <v>15000000</v>
      </c>
      <c r="K77" s="22">
        <f t="shared" si="7"/>
        <v>-60000000</v>
      </c>
      <c r="L77" s="22">
        <f t="shared" si="7"/>
        <v>54000000</v>
      </c>
    </row>
    <row r="78" spans="1:12" x14ac:dyDescent="0.2">
      <c r="A78" s="44" t="str">
        <f>A25</f>
        <v>Litigation costs (recoveries), net</v>
      </c>
      <c r="C78" s="22">
        <f t="shared" si="6"/>
        <v>-11000000</v>
      </c>
      <c r="D78" s="22">
        <f t="shared" si="6"/>
        <v>-9000000</v>
      </c>
      <c r="E78" s="22">
        <f t="shared" si="6"/>
        <v>6000000</v>
      </c>
      <c r="F78" s="22">
        <f t="shared" si="6"/>
        <v>3000000</v>
      </c>
      <c r="H78" s="21">
        <f>H25</f>
        <v>-11000000</v>
      </c>
      <c r="J78" s="22">
        <f t="shared" si="7"/>
        <v>31000000</v>
      </c>
      <c r="K78" s="22">
        <f t="shared" si="7"/>
        <v>4000000</v>
      </c>
      <c r="L78" s="22">
        <f t="shared" si="7"/>
        <v>78000000</v>
      </c>
    </row>
    <row r="79" spans="1:12" x14ac:dyDescent="0.2">
      <c r="A79" s="44" t="str">
        <f>A26</f>
        <v>(Gain) loss on extinguishment of debt</v>
      </c>
      <c r="C79" s="22">
        <f t="shared" si="6"/>
        <v>0</v>
      </c>
      <c r="D79" s="22">
        <f t="shared" si="6"/>
        <v>0</v>
      </c>
      <c r="E79" s="22">
        <f t="shared" si="6"/>
        <v>0</v>
      </c>
      <c r="F79" s="22">
        <f t="shared" si="6"/>
        <v>0</v>
      </c>
      <c r="G79" s="16"/>
      <c r="H79" s="21">
        <f>H26</f>
        <v>0</v>
      </c>
      <c r="I79" s="16"/>
      <c r="J79" s="22">
        <f t="shared" si="7"/>
        <v>0</v>
      </c>
      <c r="K79" s="22">
        <f t="shared" si="7"/>
        <v>0</v>
      </c>
      <c r="L79" s="22">
        <f t="shared" si="7"/>
        <v>108000000</v>
      </c>
    </row>
    <row r="80" spans="1:12" x14ac:dyDescent="0.2">
      <c r="A80" s="44" t="str">
        <f>A27</f>
        <v>Other (income) expenses, net</v>
      </c>
      <c r="C80" s="22">
        <f t="shared" si="6"/>
        <v>-1000000</v>
      </c>
      <c r="D80" s="22">
        <f t="shared" si="6"/>
        <v>0</v>
      </c>
      <c r="E80" s="22">
        <f t="shared" si="6"/>
        <v>-9000000</v>
      </c>
      <c r="F80" s="22">
        <f t="shared" si="6"/>
        <v>3000000</v>
      </c>
      <c r="H80" s="21">
        <f>H27</f>
        <v>-7000000</v>
      </c>
      <c r="J80" s="22">
        <f t="shared" si="7"/>
        <v>-1000000</v>
      </c>
      <c r="K80" s="22">
        <f t="shared" si="7"/>
        <v>-2000000</v>
      </c>
      <c r="L80" s="22">
        <f t="shared" si="7"/>
        <v>4000000</v>
      </c>
    </row>
    <row r="81" spans="1:12" x14ac:dyDescent="0.2">
      <c r="A81" s="44" t="str">
        <f>A13</f>
        <v>NY MMIS charge</v>
      </c>
      <c r="C81" s="22">
        <f t="shared" ref="C81:F82" si="8">C13</f>
        <v>8000000</v>
      </c>
      <c r="D81" s="22">
        <f t="shared" si="8"/>
        <v>1000000</v>
      </c>
      <c r="E81" s="22">
        <f t="shared" si="8"/>
        <v>1000000</v>
      </c>
      <c r="F81" s="22">
        <f t="shared" si="8"/>
        <v>-1000000</v>
      </c>
      <c r="H81" s="21">
        <f>H13</f>
        <v>9000000</v>
      </c>
      <c r="J81" s="22">
        <f t="shared" ref="J81:L82" si="9">J13</f>
        <v>0</v>
      </c>
      <c r="K81" s="22">
        <f t="shared" si="9"/>
        <v>-1000000</v>
      </c>
      <c r="L81" s="22">
        <f t="shared" si="9"/>
        <v>-1000000</v>
      </c>
    </row>
    <row r="82" spans="1:12" x14ac:dyDescent="0.2">
      <c r="A82" s="45" t="str">
        <f>A14</f>
        <v>Health Enterprise charge</v>
      </c>
      <c r="C82" s="26">
        <f t="shared" si="8"/>
        <v>-5000000</v>
      </c>
      <c r="D82" s="26">
        <f t="shared" si="8"/>
        <v>0</v>
      </c>
      <c r="E82" s="26">
        <f t="shared" si="8"/>
        <v>-3000000</v>
      </c>
      <c r="F82" s="26">
        <f t="shared" si="8"/>
        <v>0</v>
      </c>
      <c r="H82" s="25">
        <f>H14</f>
        <v>-8000000</v>
      </c>
      <c r="J82" s="26">
        <f t="shared" si="9"/>
        <v>0</v>
      </c>
      <c r="K82" s="26">
        <f t="shared" si="9"/>
        <v>0</v>
      </c>
      <c r="L82" s="26">
        <f t="shared" si="9"/>
        <v>0</v>
      </c>
    </row>
    <row r="83" spans="1:12" ht="13.5" thickBot="1" x14ac:dyDescent="0.25">
      <c r="A83" s="8" t="s">
        <v>24</v>
      </c>
      <c r="B83" s="8"/>
      <c r="C83" s="20">
        <f>SUM(C72:C82)</f>
        <v>53000000</v>
      </c>
      <c r="D83" s="20">
        <f>SUM(D72:D82)</f>
        <v>54000000</v>
      </c>
      <c r="E83" s="20">
        <f>SUM(E72:E82)</f>
        <v>76000000</v>
      </c>
      <c r="F83" s="20">
        <f>SUM(F72:F82)</f>
        <v>98000000</v>
      </c>
      <c r="H83" s="19">
        <f>SUM(H72:H82)</f>
        <v>281000000</v>
      </c>
      <c r="J83" s="20">
        <f>SUM(J72:J82)</f>
        <v>72000000</v>
      </c>
      <c r="K83" s="20">
        <f>SUM(K72:K82)</f>
        <v>72000000</v>
      </c>
      <c r="L83" s="20">
        <f>SUM(L72:L82)</f>
        <v>82000000</v>
      </c>
    </row>
    <row r="84" spans="1:12" ht="13.5" thickTop="1" x14ac:dyDescent="0.2">
      <c r="A84" s="7"/>
      <c r="B84" s="7"/>
      <c r="C84" s="7"/>
      <c r="D84" s="7"/>
      <c r="E84" s="7"/>
      <c r="F84" s="7"/>
      <c r="H84" s="6"/>
      <c r="J84" s="7"/>
      <c r="K84" s="7"/>
      <c r="L84" s="7"/>
    </row>
    <row r="85" spans="1:12" x14ac:dyDescent="0.2">
      <c r="A85" s="44" t="s">
        <v>23</v>
      </c>
      <c r="C85" s="29">
        <f>C28</f>
        <v>-12000000</v>
      </c>
      <c r="D85" s="29">
        <f>D28</f>
        <v>-7000000</v>
      </c>
      <c r="E85" s="29">
        <f>E28</f>
        <v>30000000</v>
      </c>
      <c r="F85" s="29">
        <f>F28</f>
        <v>-204000000</v>
      </c>
      <c r="H85" s="28">
        <f>H28</f>
        <v>-193000000</v>
      </c>
      <c r="J85" s="29">
        <f>J28</f>
        <v>-4000000</v>
      </c>
      <c r="K85" s="29">
        <f>K28</f>
        <v>43000000</v>
      </c>
      <c r="L85" s="29">
        <f>L28</f>
        <v>-15000000</v>
      </c>
    </row>
    <row r="86" spans="1:12" x14ac:dyDescent="0.2">
      <c r="A86" s="44" t="s">
        <v>22</v>
      </c>
      <c r="C86" s="22">
        <v>30000000</v>
      </c>
      <c r="D86" s="22">
        <v>25000000</v>
      </c>
      <c r="E86" s="22">
        <v>-2000000</v>
      </c>
      <c r="F86" s="22">
        <v>235000000</v>
      </c>
      <c r="H86" s="21">
        <v>288000000</v>
      </c>
      <c r="J86" s="22">
        <v>29000000</v>
      </c>
      <c r="K86" s="22">
        <v>-35000000</v>
      </c>
      <c r="L86" s="22">
        <v>36000000</v>
      </c>
    </row>
    <row r="87" spans="1:12" x14ac:dyDescent="0.2">
      <c r="A87" s="27" t="s">
        <v>21</v>
      </c>
      <c r="C87" s="42">
        <f>C83-C85-C86</f>
        <v>35000000</v>
      </c>
      <c r="D87" s="42">
        <f>D83-D85-D86</f>
        <v>36000000</v>
      </c>
      <c r="E87" s="42">
        <f>E83-E85-E86</f>
        <v>48000000</v>
      </c>
      <c r="F87" s="42">
        <f>F83-F85-F86</f>
        <v>67000000</v>
      </c>
      <c r="H87" s="43">
        <f>H83-H85-H86</f>
        <v>186000000</v>
      </c>
      <c r="J87" s="42">
        <f>J83-J85-J86</f>
        <v>47000000</v>
      </c>
      <c r="K87" s="42">
        <f>K83-K85-K86</f>
        <v>64000000</v>
      </c>
      <c r="L87" s="42">
        <f>L83-L85-L86</f>
        <v>61000000</v>
      </c>
    </row>
    <row r="88" spans="1:12" x14ac:dyDescent="0.2">
      <c r="A88" s="41" t="s">
        <v>20</v>
      </c>
      <c r="B88" s="40"/>
      <c r="C88" s="39">
        <v>2000000</v>
      </c>
      <c r="D88" s="39">
        <v>3000000</v>
      </c>
      <c r="E88" s="39">
        <v>2000000</v>
      </c>
      <c r="F88" s="39">
        <v>3000000</v>
      </c>
      <c r="H88" s="38">
        <v>10000000</v>
      </c>
      <c r="J88" s="39">
        <v>2000000</v>
      </c>
      <c r="K88" s="39">
        <v>3000000</v>
      </c>
      <c r="L88" s="39">
        <v>2000000</v>
      </c>
    </row>
    <row r="89" spans="1:12" ht="30" customHeight="1" thickBot="1" x14ac:dyDescent="0.25">
      <c r="A89" s="8" t="s">
        <v>19</v>
      </c>
      <c r="B89" s="8"/>
      <c r="C89" s="20">
        <f>C87-C88</f>
        <v>33000000</v>
      </c>
      <c r="D89" s="20">
        <f>D87-D88</f>
        <v>33000000</v>
      </c>
      <c r="E89" s="20">
        <f>E87-E88</f>
        <v>46000000</v>
      </c>
      <c r="F89" s="20">
        <f>F87-F88</f>
        <v>64000000</v>
      </c>
      <c r="H89" s="19">
        <f>H87-H88</f>
        <v>176000000</v>
      </c>
      <c r="J89" s="20">
        <f>J87-J88</f>
        <v>45000000</v>
      </c>
      <c r="K89" s="20">
        <f>K87-K88</f>
        <v>61000000</v>
      </c>
      <c r="L89" s="20">
        <f>L87-L88</f>
        <v>59000000</v>
      </c>
    </row>
    <row r="90" spans="1:12" ht="13.5" thickTop="1" x14ac:dyDescent="0.2">
      <c r="A90" s="7"/>
      <c r="B90" s="7"/>
      <c r="C90" s="7"/>
      <c r="D90" s="7"/>
      <c r="E90" s="7"/>
      <c r="F90" s="7"/>
      <c r="H90" s="6"/>
      <c r="J90" s="7"/>
      <c r="K90" s="7"/>
      <c r="L90" s="7"/>
    </row>
    <row r="91" spans="1:12" ht="30" customHeight="1" x14ac:dyDescent="0.2">
      <c r="A91" s="16" t="s">
        <v>18</v>
      </c>
      <c r="C91" s="5">
        <v>205782000</v>
      </c>
      <c r="D91" s="5">
        <v>206699000</v>
      </c>
      <c r="E91" s="5">
        <v>207088000</v>
      </c>
      <c r="F91" s="5">
        <v>212873000</v>
      </c>
      <c r="H91" s="4">
        <v>206693000</v>
      </c>
      <c r="J91" s="5">
        <v>208009000</v>
      </c>
      <c r="K91" s="5">
        <v>208889000</v>
      </c>
      <c r="L91" s="5">
        <v>209744000</v>
      </c>
    </row>
    <row r="92" spans="1:12" ht="30" customHeight="1" x14ac:dyDescent="0.2">
      <c r="A92" s="30" t="s">
        <v>17</v>
      </c>
      <c r="C92" s="37">
        <v>0.16036388022276002</v>
      </c>
      <c r="D92" s="35">
        <v>0.15965244147286634</v>
      </c>
      <c r="E92" s="35">
        <v>0.22212779108398362</v>
      </c>
      <c r="F92" s="35">
        <v>0.31064874361708628</v>
      </c>
      <c r="H92" s="36">
        <v>0.85150440508386838</v>
      </c>
      <c r="J92" s="35">
        <v>0.21633679311952847</v>
      </c>
      <c r="K92" s="35">
        <v>0.29202112126536101</v>
      </c>
      <c r="L92" s="35">
        <v>0.28129529330993974</v>
      </c>
    </row>
    <row r="93" spans="1:12" x14ac:dyDescent="0.2"/>
    <row r="94" spans="1:12" x14ac:dyDescent="0.2"/>
    <row r="95" spans="1:12" x14ac:dyDescent="0.2"/>
  </sheetData>
  <hyperlinks>
    <hyperlink ref="M2" location="Index!A1" display="Back" xr:uid="{00000000-0004-0000-0200-000000000000}"/>
  </hyperlinks>
  <pageMargins left="0.75" right="0.75" top="1" bottom="1" header="0.5" footer="0.5"/>
  <pageSetup scale="37" orientation="landscape" r:id="rId1"/>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3"/>
  <sheetViews>
    <sheetView showGridLines="0" zoomScale="80" zoomScaleNormal="80" workbookViewId="0"/>
  </sheetViews>
  <sheetFormatPr defaultColWidth="0" defaultRowHeight="12.75" zeroHeight="1" x14ac:dyDescent="0.2"/>
  <cols>
    <col min="1" max="1" width="67.5703125" style="135" customWidth="1"/>
    <col min="2" max="2" width="0.85546875" style="135" customWidth="1"/>
    <col min="3" max="6" width="12.85546875" style="135" customWidth="1"/>
    <col min="7" max="7" width="0.85546875" style="135" customWidth="1"/>
    <col min="8" max="8" width="12.85546875" style="135" customWidth="1"/>
    <col min="9" max="9" width="0.85546875" style="135" customWidth="1"/>
    <col min="10" max="12" width="12.85546875" style="135" customWidth="1"/>
    <col min="13" max="13" width="8.7109375" style="135" bestFit="1" customWidth="1"/>
    <col min="14" max="14" width="5.140625" style="1" customWidth="1"/>
    <col min="15" max="16384" width="13.7109375" style="1" hidden="1"/>
  </cols>
  <sheetData>
    <row r="1" spans="1:13" x14ac:dyDescent="0.2">
      <c r="A1" s="218" t="s">
        <v>229</v>
      </c>
      <c r="B1" s="1"/>
      <c r="C1" s="1"/>
      <c r="D1" s="1"/>
      <c r="E1" s="1"/>
      <c r="F1" s="1"/>
      <c r="G1" s="1"/>
      <c r="H1" s="1"/>
      <c r="I1" s="1"/>
      <c r="J1" s="1"/>
      <c r="K1" s="1"/>
      <c r="L1" s="1"/>
      <c r="M1" s="1"/>
    </row>
    <row r="2" spans="1:13" x14ac:dyDescent="0.2">
      <c r="A2" s="1"/>
      <c r="B2" s="1"/>
      <c r="C2" s="1"/>
      <c r="D2" s="1"/>
      <c r="E2" s="1"/>
      <c r="F2" s="1"/>
      <c r="G2" s="1"/>
      <c r="H2" s="1"/>
      <c r="I2" s="1"/>
      <c r="J2" s="1"/>
      <c r="K2" s="1"/>
      <c r="L2" s="1"/>
      <c r="M2" s="126" t="s">
        <v>16</v>
      </c>
    </row>
    <row r="3" spans="1:13" x14ac:dyDescent="0.2">
      <c r="A3" s="1"/>
      <c r="B3" s="1"/>
      <c r="C3" s="1"/>
      <c r="D3" s="1"/>
      <c r="E3" s="1"/>
      <c r="F3" s="1"/>
      <c r="G3" s="1"/>
      <c r="H3" s="1"/>
      <c r="I3" s="1"/>
      <c r="J3" s="1"/>
      <c r="K3" s="1"/>
      <c r="L3" s="1"/>
      <c r="M3" s="1"/>
    </row>
    <row r="4" spans="1:13" x14ac:dyDescent="0.2">
      <c r="A4" s="1"/>
      <c r="B4" s="1"/>
      <c r="C4" s="1"/>
      <c r="D4" s="1"/>
      <c r="E4" s="1"/>
      <c r="F4" s="1"/>
      <c r="G4" s="1"/>
      <c r="H4" s="1"/>
      <c r="I4" s="1"/>
      <c r="J4" s="1"/>
      <c r="K4" s="1"/>
      <c r="L4" s="1"/>
      <c r="M4" s="1"/>
    </row>
    <row r="5" spans="1:13" x14ac:dyDescent="0.2">
      <c r="A5" s="1"/>
      <c r="B5" s="1"/>
      <c r="C5" s="1"/>
      <c r="D5" s="1"/>
      <c r="E5" s="1"/>
      <c r="F5" s="1"/>
      <c r="G5" s="1"/>
      <c r="H5" s="1"/>
      <c r="I5" s="1"/>
      <c r="J5" s="1"/>
      <c r="K5" s="1"/>
      <c r="L5" s="1"/>
      <c r="M5" s="1"/>
    </row>
    <row r="6" spans="1:13" x14ac:dyDescent="0.2">
      <c r="A6" s="1"/>
      <c r="B6" s="1"/>
      <c r="C6" s="1"/>
      <c r="D6" s="1"/>
      <c r="E6" s="1"/>
      <c r="F6" s="1"/>
      <c r="G6" s="1"/>
      <c r="H6" s="1"/>
      <c r="I6" s="1"/>
      <c r="J6" s="1"/>
      <c r="K6" s="1"/>
      <c r="L6" s="1"/>
      <c r="M6" s="1"/>
    </row>
    <row r="7" spans="1:13" ht="30" customHeight="1" x14ac:dyDescent="0.2">
      <c r="A7" s="30" t="s">
        <v>39</v>
      </c>
      <c r="B7" s="1"/>
      <c r="C7" s="1"/>
      <c r="D7" s="1"/>
      <c r="E7" s="1"/>
      <c r="F7" s="1"/>
      <c r="G7" s="1"/>
      <c r="H7" s="1"/>
      <c r="I7" s="1"/>
      <c r="J7" s="1"/>
      <c r="K7" s="1"/>
      <c r="L7" s="1"/>
      <c r="M7" s="1"/>
    </row>
    <row r="8" spans="1:13" x14ac:dyDescent="0.2">
      <c r="A8" s="30" t="s">
        <v>27</v>
      </c>
      <c r="B8" s="1"/>
      <c r="C8" s="1"/>
      <c r="D8" s="1"/>
      <c r="E8" s="1"/>
      <c r="F8" s="1"/>
      <c r="G8" s="1"/>
      <c r="H8" s="1"/>
      <c r="I8" s="1"/>
      <c r="J8" s="1"/>
      <c r="K8" s="1"/>
      <c r="L8" s="1"/>
      <c r="M8" s="1"/>
    </row>
    <row r="9" spans="1:13" x14ac:dyDescent="0.2">
      <c r="A9" s="1"/>
      <c r="B9" s="1"/>
      <c r="C9" s="34" t="s">
        <v>129</v>
      </c>
      <c r="D9" s="34" t="s">
        <v>130</v>
      </c>
      <c r="E9" s="34" t="s">
        <v>131</v>
      </c>
      <c r="F9" s="34" t="s">
        <v>132</v>
      </c>
      <c r="G9" s="1"/>
      <c r="H9" s="33" t="s">
        <v>133</v>
      </c>
      <c r="I9" s="1"/>
      <c r="J9" s="34" t="s">
        <v>134</v>
      </c>
      <c r="K9" s="34" t="s">
        <v>135</v>
      </c>
      <c r="L9" s="34" t="s">
        <v>136</v>
      </c>
      <c r="M9" s="1"/>
    </row>
    <row r="10" spans="1:13" x14ac:dyDescent="0.2">
      <c r="A10" s="32"/>
      <c r="B10" s="32"/>
      <c r="C10" s="32"/>
      <c r="D10" s="32"/>
      <c r="E10" s="32"/>
      <c r="F10" s="32"/>
      <c r="G10" s="1"/>
      <c r="H10" s="31"/>
      <c r="I10" s="1"/>
      <c r="J10" s="32"/>
      <c r="K10" s="32"/>
      <c r="L10" s="32"/>
      <c r="M10" s="1"/>
    </row>
    <row r="11" spans="1:13" x14ac:dyDescent="0.2">
      <c r="A11" s="197" t="s">
        <v>41</v>
      </c>
      <c r="H11" s="136"/>
    </row>
    <row r="12" spans="1:13" x14ac:dyDescent="0.2">
      <c r="A12" s="160" t="s">
        <v>38</v>
      </c>
      <c r="C12" s="176">
        <v>1553000000</v>
      </c>
      <c r="D12" s="176">
        <v>1496000000</v>
      </c>
      <c r="E12" s="176">
        <v>1480000000</v>
      </c>
      <c r="F12" s="176">
        <v>1493000000</v>
      </c>
      <c r="H12" s="175">
        <v>6022000000</v>
      </c>
      <c r="J12" s="176">
        <v>1420000000</v>
      </c>
      <c r="K12" s="176">
        <v>1387000000</v>
      </c>
      <c r="L12" s="176">
        <v>1304000000</v>
      </c>
    </row>
    <row r="13" spans="1:13" x14ac:dyDescent="0.2">
      <c r="A13" s="192" t="s">
        <v>143</v>
      </c>
      <c r="C13" s="178">
        <v>-23000000</v>
      </c>
      <c r="D13" s="178">
        <v>-22000000</v>
      </c>
      <c r="E13" s="178">
        <v>-14000000</v>
      </c>
      <c r="F13" s="178">
        <v>0</v>
      </c>
      <c r="H13" s="177">
        <f>SUM(C13:F13)</f>
        <v>-59000000</v>
      </c>
      <c r="J13" s="178">
        <v>0</v>
      </c>
      <c r="K13" s="178">
        <v>0</v>
      </c>
      <c r="L13" s="178">
        <v>0</v>
      </c>
    </row>
    <row r="14" spans="1:13" x14ac:dyDescent="0.2">
      <c r="A14" s="193" t="s">
        <v>222</v>
      </c>
      <c r="C14" s="141">
        <v>-46000000</v>
      </c>
      <c r="D14" s="141">
        <v>-40000000</v>
      </c>
      <c r="E14" s="141">
        <v>-39000000</v>
      </c>
      <c r="F14" s="141">
        <v>-41000000</v>
      </c>
      <c r="H14" s="140">
        <f>SUM(C14:F14)</f>
        <v>-166000000</v>
      </c>
      <c r="J14" s="141">
        <v>0</v>
      </c>
      <c r="K14" s="141">
        <v>0</v>
      </c>
      <c r="L14" s="141">
        <v>0</v>
      </c>
    </row>
    <row r="15" spans="1:13" x14ac:dyDescent="0.2">
      <c r="A15" s="173" t="s">
        <v>223</v>
      </c>
      <c r="B15" s="173"/>
      <c r="C15" s="191">
        <f>SUM(C12:C14)</f>
        <v>1484000000</v>
      </c>
      <c r="D15" s="191">
        <f>SUM(D12:D14)</f>
        <v>1434000000</v>
      </c>
      <c r="E15" s="191">
        <f>SUM(E12:E14)</f>
        <v>1427000000</v>
      </c>
      <c r="F15" s="191">
        <f>SUM(F12:F14)</f>
        <v>1452000000</v>
      </c>
      <c r="H15" s="194">
        <f>SUM(H12:H14)</f>
        <v>5797000000</v>
      </c>
      <c r="J15" s="191">
        <f>SUM(J12:J14)</f>
        <v>1420000000</v>
      </c>
      <c r="K15" s="191">
        <f>SUM(K12:K14)</f>
        <v>1387000000</v>
      </c>
      <c r="L15" s="191">
        <f>SUM(L12:L14)</f>
        <v>1304000000</v>
      </c>
    </row>
    <row r="16" spans="1:13" x14ac:dyDescent="0.2">
      <c r="A16" s="193" t="s">
        <v>141</v>
      </c>
      <c r="C16" s="141">
        <v>0</v>
      </c>
      <c r="D16" s="141">
        <v>0</v>
      </c>
      <c r="E16" s="141">
        <v>-69000000</v>
      </c>
      <c r="F16" s="141">
        <v>-121000000</v>
      </c>
      <c r="H16" s="140">
        <f>SUM(C16:F16)</f>
        <v>-190000000</v>
      </c>
      <c r="J16" s="141">
        <v>0</v>
      </c>
      <c r="K16" s="141">
        <v>0</v>
      </c>
      <c r="L16" s="141">
        <v>0</v>
      </c>
    </row>
    <row r="17" spans="1:12" ht="13.5" thickBot="1" x14ac:dyDescent="0.25">
      <c r="A17" s="156" t="s">
        <v>224</v>
      </c>
      <c r="B17" s="156"/>
      <c r="C17" s="144">
        <f>SUM(C15:C16)</f>
        <v>1484000000</v>
      </c>
      <c r="D17" s="144">
        <f>SUM(D15:D16)</f>
        <v>1434000000</v>
      </c>
      <c r="E17" s="144">
        <f>SUM(E15:E16)</f>
        <v>1358000000</v>
      </c>
      <c r="F17" s="144">
        <f>SUM(F15:F16)</f>
        <v>1331000000</v>
      </c>
      <c r="H17" s="143">
        <f>SUM(H15:H16)</f>
        <v>5607000000</v>
      </c>
      <c r="J17" s="144">
        <f>SUM(J15:J16)</f>
        <v>1420000000</v>
      </c>
      <c r="K17" s="144">
        <f>SUM(K15:K16)</f>
        <v>1387000000</v>
      </c>
      <c r="L17" s="144">
        <f>SUM(L15:L16)</f>
        <v>1304000000</v>
      </c>
    </row>
    <row r="18" spans="1:12" ht="13.5" thickTop="1" x14ac:dyDescent="0.2">
      <c r="A18" s="145"/>
      <c r="B18" s="145"/>
      <c r="C18" s="145"/>
      <c r="D18" s="145"/>
      <c r="E18" s="145"/>
      <c r="F18" s="145"/>
      <c r="H18" s="146"/>
      <c r="J18" s="145"/>
      <c r="K18" s="145"/>
      <c r="L18" s="145"/>
    </row>
    <row r="19" spans="1:12" x14ac:dyDescent="0.2">
      <c r="A19" s="160" t="s">
        <v>37</v>
      </c>
      <c r="C19" s="138">
        <v>259000000</v>
      </c>
      <c r="D19" s="138">
        <v>243000000</v>
      </c>
      <c r="E19" s="138">
        <v>261000000</v>
      </c>
      <c r="F19" s="138">
        <v>282000000</v>
      </c>
      <c r="H19" s="137">
        <v>1045000000</v>
      </c>
      <c r="J19" s="138">
        <v>252000000</v>
      </c>
      <c r="K19" s="138">
        <v>262000000</v>
      </c>
      <c r="L19" s="138">
        <v>250000000</v>
      </c>
    </row>
    <row r="20" spans="1:12" x14ac:dyDescent="0.2">
      <c r="A20" s="192" t="s">
        <v>138</v>
      </c>
      <c r="C20" s="178">
        <v>8000000</v>
      </c>
      <c r="D20" s="178">
        <v>1000000</v>
      </c>
      <c r="E20" s="178">
        <v>1000000</v>
      </c>
      <c r="F20" s="178">
        <v>-1000000</v>
      </c>
      <c r="H20" s="177">
        <v>9000000</v>
      </c>
      <c r="J20" s="178">
        <v>0</v>
      </c>
      <c r="K20" s="178">
        <v>-1000000</v>
      </c>
      <c r="L20" s="178">
        <v>-1000000</v>
      </c>
    </row>
    <row r="21" spans="1:12" x14ac:dyDescent="0.2">
      <c r="A21" s="192" t="s">
        <v>139</v>
      </c>
      <c r="C21" s="178">
        <v>-5000000</v>
      </c>
      <c r="D21" s="178">
        <v>0</v>
      </c>
      <c r="E21" s="178">
        <v>-3000000</v>
      </c>
      <c r="F21" s="178">
        <v>0</v>
      </c>
      <c r="H21" s="177">
        <v>-8000000</v>
      </c>
      <c r="J21" s="178">
        <v>0</v>
      </c>
      <c r="K21" s="178">
        <v>0</v>
      </c>
      <c r="L21" s="178">
        <v>0</v>
      </c>
    </row>
    <row r="22" spans="1:12" x14ac:dyDescent="0.2">
      <c r="A22" s="192" t="str">
        <f>A13</f>
        <v>2017 divestitures</v>
      </c>
      <c r="C22" s="178">
        <v>-3000000</v>
      </c>
      <c r="D22" s="178">
        <v>-2000000</v>
      </c>
      <c r="E22" s="178">
        <v>-2000000</v>
      </c>
      <c r="F22" s="178">
        <v>0</v>
      </c>
      <c r="H22" s="177">
        <f>SUM(C22:F22)</f>
        <v>-7000000</v>
      </c>
      <c r="J22" s="178">
        <v>0</v>
      </c>
      <c r="K22" s="178">
        <v>0</v>
      </c>
      <c r="L22" s="178">
        <v>0</v>
      </c>
    </row>
    <row r="23" spans="1:12" x14ac:dyDescent="0.2">
      <c r="A23" s="193" t="str">
        <f>A14</f>
        <v>ASC 606 adjustment</v>
      </c>
      <c r="C23" s="141">
        <v>-3000000</v>
      </c>
      <c r="D23" s="141">
        <v>-3000000</v>
      </c>
      <c r="E23" s="141">
        <v>-2000000</v>
      </c>
      <c r="F23" s="141">
        <v>-3000000</v>
      </c>
      <c r="H23" s="140">
        <f>SUM(C23:F23)</f>
        <v>-11000000</v>
      </c>
      <c r="J23" s="141">
        <v>0</v>
      </c>
      <c r="K23" s="141">
        <v>0</v>
      </c>
      <c r="L23" s="141">
        <v>0</v>
      </c>
    </row>
    <row r="24" spans="1:12" x14ac:dyDescent="0.2">
      <c r="A24" s="173" t="s">
        <v>225</v>
      </c>
      <c r="B24" s="173"/>
      <c r="C24" s="191">
        <f>SUM(C19:C23)</f>
        <v>256000000</v>
      </c>
      <c r="D24" s="191">
        <f>SUM(D19:D23)</f>
        <v>239000000</v>
      </c>
      <c r="E24" s="191">
        <f>SUM(E19:E23)</f>
        <v>255000000</v>
      </c>
      <c r="F24" s="191">
        <f>SUM(F19:F23)</f>
        <v>278000000</v>
      </c>
      <c r="H24" s="194">
        <f>SUM(H19:H23)</f>
        <v>1028000000</v>
      </c>
      <c r="J24" s="191">
        <f>SUM(J19:J23)</f>
        <v>252000000</v>
      </c>
      <c r="K24" s="191">
        <f>SUM(K19:K23)</f>
        <v>261000000</v>
      </c>
      <c r="L24" s="191">
        <f>SUM(L19:L23)</f>
        <v>249000000</v>
      </c>
    </row>
    <row r="25" spans="1:12" x14ac:dyDescent="0.2">
      <c r="A25" s="193" t="s">
        <v>141</v>
      </c>
      <c r="C25" s="141">
        <v>0</v>
      </c>
      <c r="D25" s="141">
        <v>0</v>
      </c>
      <c r="E25" s="141">
        <v>-27000000</v>
      </c>
      <c r="F25" s="141">
        <v>-29000000</v>
      </c>
      <c r="H25" s="140">
        <f>SUM(C25:F25)</f>
        <v>-56000000</v>
      </c>
      <c r="J25" s="141">
        <v>0</v>
      </c>
      <c r="K25" s="141">
        <v>0</v>
      </c>
      <c r="L25" s="141">
        <v>0</v>
      </c>
    </row>
    <row r="26" spans="1:12" ht="13.5" thickBot="1" x14ac:dyDescent="0.25">
      <c r="A26" s="156" t="s">
        <v>36</v>
      </c>
      <c r="B26" s="156"/>
      <c r="C26" s="144">
        <f>SUM(C24:C25)</f>
        <v>256000000</v>
      </c>
      <c r="D26" s="144">
        <f>SUM(D24:D25)</f>
        <v>239000000</v>
      </c>
      <c r="E26" s="144">
        <f>SUM(E24:E25)</f>
        <v>228000000</v>
      </c>
      <c r="F26" s="144">
        <f>SUM(F24:F25)</f>
        <v>249000000</v>
      </c>
      <c r="H26" s="143">
        <f>SUM(H24:H25)</f>
        <v>972000000</v>
      </c>
      <c r="J26" s="144">
        <f>SUM(J24:J25)</f>
        <v>252000000</v>
      </c>
      <c r="K26" s="144">
        <f>SUM(K24:K25)</f>
        <v>261000000</v>
      </c>
      <c r="L26" s="144">
        <f>SUM(L24:L25)</f>
        <v>249000000</v>
      </c>
    </row>
    <row r="27" spans="1:12" ht="13.5" thickTop="1" x14ac:dyDescent="0.2">
      <c r="A27" s="145"/>
      <c r="B27" s="145"/>
      <c r="C27" s="195">
        <f>C26/C17</f>
        <v>0.1725067385444744</v>
      </c>
      <c r="D27" s="195">
        <f>D26/D17</f>
        <v>0.16666666666666666</v>
      </c>
      <c r="E27" s="195">
        <f>E26/E17</f>
        <v>0.16789396170839468</v>
      </c>
      <c r="F27" s="195">
        <f>F26/F17</f>
        <v>0.18707738542449287</v>
      </c>
      <c r="H27" s="196">
        <f>H26/H17</f>
        <v>0.17335473515248795</v>
      </c>
      <c r="J27" s="195">
        <f>J26/J17</f>
        <v>0.17746478873239438</v>
      </c>
      <c r="K27" s="195">
        <f>K26/K17</f>
        <v>0.18817591925018023</v>
      </c>
      <c r="L27" s="195">
        <f>L26/L17</f>
        <v>0.19095092024539878</v>
      </c>
    </row>
    <row r="28" spans="1:12" x14ac:dyDescent="0.2">
      <c r="H28" s="136"/>
    </row>
    <row r="29" spans="1:12" x14ac:dyDescent="0.2">
      <c r="A29" s="160" t="s">
        <v>30</v>
      </c>
      <c r="C29" s="176">
        <v>-10000000</v>
      </c>
      <c r="D29" s="176">
        <v>-4000000</v>
      </c>
      <c r="E29" s="176">
        <v>-17000000</v>
      </c>
      <c r="F29" s="176">
        <v>208000000</v>
      </c>
      <c r="H29" s="175">
        <v>177000000</v>
      </c>
      <c r="J29" s="176">
        <v>-50000000</v>
      </c>
      <c r="K29" s="176">
        <v>11000000</v>
      </c>
      <c r="L29" s="176">
        <v>-237000000</v>
      </c>
    </row>
    <row r="30" spans="1:12" x14ac:dyDescent="0.2">
      <c r="A30" s="192" t="s">
        <v>113</v>
      </c>
      <c r="C30" s="178">
        <v>18000000</v>
      </c>
      <c r="D30" s="178">
        <v>36000000</v>
      </c>
      <c r="E30" s="178">
        <v>22000000</v>
      </c>
      <c r="F30" s="178">
        <v>25000000</v>
      </c>
      <c r="H30" s="177">
        <v>101000000</v>
      </c>
      <c r="J30" s="178">
        <v>20000000</v>
      </c>
      <c r="K30" s="178">
        <v>17000000</v>
      </c>
      <c r="L30" s="178">
        <v>31000000</v>
      </c>
    </row>
    <row r="31" spans="1:12" x14ac:dyDescent="0.2">
      <c r="A31" s="192" t="s">
        <v>114</v>
      </c>
      <c r="C31" s="178">
        <v>61000000</v>
      </c>
      <c r="D31" s="178">
        <v>61000000</v>
      </c>
      <c r="E31" s="178">
        <v>60000000</v>
      </c>
      <c r="F31" s="178">
        <v>61000000</v>
      </c>
      <c r="H31" s="177">
        <v>243000000</v>
      </c>
      <c r="J31" s="178">
        <v>61000000</v>
      </c>
      <c r="K31" s="178">
        <v>60000000</v>
      </c>
      <c r="L31" s="178">
        <v>60000000</v>
      </c>
    </row>
    <row r="32" spans="1:12" x14ac:dyDescent="0.2">
      <c r="A32" s="192" t="s">
        <v>115</v>
      </c>
      <c r="C32" s="178">
        <v>0</v>
      </c>
      <c r="D32" s="178">
        <v>0</v>
      </c>
      <c r="E32" s="178">
        <v>0</v>
      </c>
      <c r="F32" s="178">
        <v>0</v>
      </c>
      <c r="H32" s="177">
        <v>0</v>
      </c>
      <c r="J32" s="178">
        <v>0</v>
      </c>
      <c r="K32" s="178">
        <v>0</v>
      </c>
      <c r="L32" s="178">
        <v>0</v>
      </c>
    </row>
    <row r="33" spans="1:12" x14ac:dyDescent="0.2">
      <c r="A33" s="192" t="s">
        <v>116</v>
      </c>
      <c r="C33" s="178">
        <v>36000000</v>
      </c>
      <c r="D33" s="178">
        <v>34000000</v>
      </c>
      <c r="E33" s="178">
        <v>35000000</v>
      </c>
      <c r="F33" s="178">
        <v>32000000</v>
      </c>
      <c r="H33" s="177">
        <v>137000000</v>
      </c>
      <c r="J33" s="178">
        <v>33000000</v>
      </c>
      <c r="K33" s="178">
        <v>37000000</v>
      </c>
      <c r="L33" s="178">
        <v>22000000</v>
      </c>
    </row>
    <row r="34" spans="1:12" x14ac:dyDescent="0.2">
      <c r="A34" s="192" t="s">
        <v>117</v>
      </c>
      <c r="C34" s="178">
        <v>5000000</v>
      </c>
      <c r="D34" s="178">
        <v>1000000</v>
      </c>
      <c r="E34" s="178">
        <v>2000000</v>
      </c>
      <c r="F34" s="178">
        <v>4000000</v>
      </c>
      <c r="H34" s="177">
        <v>12000000</v>
      </c>
      <c r="J34" s="178">
        <v>0</v>
      </c>
      <c r="K34" s="178">
        <v>0</v>
      </c>
      <c r="L34" s="178">
        <v>0</v>
      </c>
    </row>
    <row r="35" spans="1:12" x14ac:dyDescent="0.2">
      <c r="A35" s="192" t="s">
        <v>118</v>
      </c>
      <c r="C35" s="178">
        <v>0</v>
      </c>
      <c r="D35" s="178">
        <v>-25000000</v>
      </c>
      <c r="E35" s="178">
        <v>-16000000</v>
      </c>
      <c r="F35" s="178">
        <v>-1000000</v>
      </c>
      <c r="H35" s="177">
        <v>-42000000</v>
      </c>
      <c r="J35" s="178">
        <v>15000000</v>
      </c>
      <c r="K35" s="178">
        <v>-60000000</v>
      </c>
      <c r="L35" s="178">
        <v>54000000</v>
      </c>
    </row>
    <row r="36" spans="1:12" x14ac:dyDescent="0.2">
      <c r="A36" s="192" t="s">
        <v>119</v>
      </c>
      <c r="C36" s="178">
        <v>-11000000</v>
      </c>
      <c r="D36" s="178">
        <v>-9000000</v>
      </c>
      <c r="E36" s="178">
        <v>6000000</v>
      </c>
      <c r="F36" s="178">
        <v>3000000</v>
      </c>
      <c r="H36" s="177">
        <v>-11000000</v>
      </c>
      <c r="J36" s="178">
        <v>31000000</v>
      </c>
      <c r="K36" s="178">
        <v>4000000</v>
      </c>
      <c r="L36" s="178">
        <v>78000000</v>
      </c>
    </row>
    <row r="37" spans="1:12" x14ac:dyDescent="0.2">
      <c r="A37" s="192" t="s">
        <v>56</v>
      </c>
      <c r="C37" s="178">
        <v>0</v>
      </c>
      <c r="D37" s="178">
        <v>0</v>
      </c>
      <c r="E37" s="178">
        <v>0</v>
      </c>
      <c r="F37" s="178">
        <v>0</v>
      </c>
      <c r="H37" s="177">
        <v>0</v>
      </c>
      <c r="J37" s="178">
        <v>0</v>
      </c>
      <c r="K37" s="178">
        <v>0</v>
      </c>
      <c r="L37" s="178">
        <v>108000000</v>
      </c>
    </row>
    <row r="38" spans="1:12" x14ac:dyDescent="0.2">
      <c r="A38" s="192" t="s">
        <v>120</v>
      </c>
      <c r="C38" s="178">
        <v>-1000000</v>
      </c>
      <c r="D38" s="178">
        <v>0</v>
      </c>
      <c r="E38" s="178">
        <v>-9000000</v>
      </c>
      <c r="F38" s="178">
        <v>3000000</v>
      </c>
      <c r="H38" s="177">
        <v>-7000000</v>
      </c>
      <c r="J38" s="178">
        <v>-1000000</v>
      </c>
      <c r="K38" s="178">
        <v>-2000000</v>
      </c>
      <c r="L38" s="178">
        <v>4000000</v>
      </c>
    </row>
    <row r="39" spans="1:12" x14ac:dyDescent="0.2">
      <c r="A39" s="193" t="s">
        <v>23</v>
      </c>
      <c r="C39" s="141">
        <v>-12000000</v>
      </c>
      <c r="D39" s="141">
        <v>-7000000</v>
      </c>
      <c r="E39" s="141">
        <v>30000000</v>
      </c>
      <c r="F39" s="141">
        <v>-204000000</v>
      </c>
      <c r="H39" s="140">
        <v>-193000000</v>
      </c>
      <c r="J39" s="141">
        <v>-4000000</v>
      </c>
      <c r="K39" s="141">
        <v>43000000</v>
      </c>
      <c r="L39" s="141">
        <v>-15000000</v>
      </c>
    </row>
    <row r="40" spans="1:12" ht="13.5" thickBot="1" x14ac:dyDescent="0.25">
      <c r="A40" s="156" t="s">
        <v>35</v>
      </c>
      <c r="B40" s="156"/>
      <c r="C40" s="144">
        <f>SUM(C29:C39)</f>
        <v>86000000</v>
      </c>
      <c r="D40" s="144">
        <f>SUM(D29:D39)</f>
        <v>87000000</v>
      </c>
      <c r="E40" s="144">
        <f>SUM(E29:E39)</f>
        <v>113000000</v>
      </c>
      <c r="F40" s="144">
        <f>SUM(F29:F39)</f>
        <v>131000000</v>
      </c>
      <c r="H40" s="143">
        <f>SUM(H29:H39)</f>
        <v>417000000</v>
      </c>
      <c r="J40" s="144">
        <f>SUM(J29:J39)</f>
        <v>105000000</v>
      </c>
      <c r="K40" s="144">
        <f>SUM(K29:K39)</f>
        <v>110000000</v>
      </c>
      <c r="L40" s="144">
        <f>SUM(L29:L39)</f>
        <v>105000000</v>
      </c>
    </row>
    <row r="41" spans="1:12" ht="13.5" thickTop="1" x14ac:dyDescent="0.2">
      <c r="A41" s="145"/>
      <c r="B41" s="145"/>
      <c r="C41" s="195">
        <f>C40/C12</f>
        <v>5.5376690276883453E-2</v>
      </c>
      <c r="D41" s="195">
        <f>D40/D12</f>
        <v>5.8155080213903747E-2</v>
      </c>
      <c r="E41" s="195">
        <f>E40/E12</f>
        <v>7.6351351351351349E-2</v>
      </c>
      <c r="F41" s="195">
        <f>F40/F12</f>
        <v>8.7742799732083057E-2</v>
      </c>
      <c r="H41" s="196">
        <f>H40/H12</f>
        <v>6.9246097641979407E-2</v>
      </c>
      <c r="J41" s="195">
        <f>J40/J12</f>
        <v>7.3943661971830985E-2</v>
      </c>
      <c r="K41" s="195">
        <f>K40/K12</f>
        <v>7.9307858687815425E-2</v>
      </c>
      <c r="L41" s="195">
        <f>L40/L12</f>
        <v>8.052147239263803E-2</v>
      </c>
    </row>
    <row r="42" spans="1:12" x14ac:dyDescent="0.2"/>
    <row r="43" spans="1:12" x14ac:dyDescent="0.2">
      <c r="A43" s="160" t="s">
        <v>35</v>
      </c>
      <c r="C43" s="176">
        <f>C40</f>
        <v>86000000</v>
      </c>
      <c r="D43" s="176">
        <f>D40</f>
        <v>87000000</v>
      </c>
      <c r="E43" s="176">
        <f>E40</f>
        <v>113000000</v>
      </c>
      <c r="F43" s="176">
        <f>F40</f>
        <v>131000000</v>
      </c>
      <c r="H43" s="175">
        <f>H40</f>
        <v>417000000</v>
      </c>
      <c r="J43" s="176">
        <f>J40</f>
        <v>105000000</v>
      </c>
      <c r="K43" s="176">
        <f>K40</f>
        <v>110000000</v>
      </c>
      <c r="L43" s="176">
        <f>L40</f>
        <v>105000000</v>
      </c>
    </row>
    <row r="44" spans="1:12" x14ac:dyDescent="0.2">
      <c r="A44" s="192" t="s">
        <v>138</v>
      </c>
      <c r="C44" s="178">
        <f t="shared" ref="C44:F47" si="0">C20</f>
        <v>8000000</v>
      </c>
      <c r="D44" s="178">
        <f t="shared" si="0"/>
        <v>1000000</v>
      </c>
      <c r="E44" s="178">
        <f t="shared" si="0"/>
        <v>1000000</v>
      </c>
      <c r="F44" s="178">
        <f t="shared" si="0"/>
        <v>-1000000</v>
      </c>
      <c r="H44" s="177">
        <f>H20</f>
        <v>9000000</v>
      </c>
      <c r="J44" s="178">
        <f t="shared" ref="J44:L47" si="1">J20</f>
        <v>0</v>
      </c>
      <c r="K44" s="178">
        <f t="shared" si="1"/>
        <v>-1000000</v>
      </c>
      <c r="L44" s="178">
        <f t="shared" si="1"/>
        <v>-1000000</v>
      </c>
    </row>
    <row r="45" spans="1:12" x14ac:dyDescent="0.2">
      <c r="A45" s="192" t="s">
        <v>139</v>
      </c>
      <c r="C45" s="178">
        <f t="shared" si="0"/>
        <v>-5000000</v>
      </c>
      <c r="D45" s="178">
        <f t="shared" si="0"/>
        <v>0</v>
      </c>
      <c r="E45" s="178">
        <f t="shared" si="0"/>
        <v>-3000000</v>
      </c>
      <c r="F45" s="178">
        <f t="shared" si="0"/>
        <v>0</v>
      </c>
      <c r="H45" s="177">
        <f>H21</f>
        <v>-8000000</v>
      </c>
      <c r="J45" s="178">
        <f t="shared" si="1"/>
        <v>0</v>
      </c>
      <c r="K45" s="178">
        <f t="shared" si="1"/>
        <v>0</v>
      </c>
      <c r="L45" s="178">
        <f t="shared" si="1"/>
        <v>0</v>
      </c>
    </row>
    <row r="46" spans="1:12" x14ac:dyDescent="0.2">
      <c r="A46" s="192" t="str">
        <f>A13</f>
        <v>2017 divestitures</v>
      </c>
      <c r="C46" s="178">
        <f t="shared" si="0"/>
        <v>-3000000</v>
      </c>
      <c r="D46" s="178">
        <f t="shared" si="0"/>
        <v>-2000000</v>
      </c>
      <c r="E46" s="178">
        <f t="shared" si="0"/>
        <v>-2000000</v>
      </c>
      <c r="F46" s="178">
        <f t="shared" si="0"/>
        <v>0</v>
      </c>
      <c r="H46" s="177">
        <f>H22</f>
        <v>-7000000</v>
      </c>
      <c r="J46" s="178">
        <f t="shared" si="1"/>
        <v>0</v>
      </c>
      <c r="K46" s="178">
        <f t="shared" si="1"/>
        <v>0</v>
      </c>
      <c r="L46" s="178">
        <f t="shared" si="1"/>
        <v>0</v>
      </c>
    </row>
    <row r="47" spans="1:12" x14ac:dyDescent="0.2">
      <c r="A47" s="193" t="str">
        <f>A14</f>
        <v>ASC 606 adjustment</v>
      </c>
      <c r="C47" s="141">
        <f t="shared" si="0"/>
        <v>-3000000</v>
      </c>
      <c r="D47" s="141">
        <f t="shared" si="0"/>
        <v>-3000000</v>
      </c>
      <c r="E47" s="141">
        <f t="shared" si="0"/>
        <v>-2000000</v>
      </c>
      <c r="F47" s="141">
        <f t="shared" si="0"/>
        <v>-3000000</v>
      </c>
      <c r="H47" s="140">
        <f>H23</f>
        <v>-11000000</v>
      </c>
      <c r="J47" s="141">
        <f t="shared" si="1"/>
        <v>0</v>
      </c>
      <c r="K47" s="141">
        <f t="shared" si="1"/>
        <v>0</v>
      </c>
      <c r="L47" s="141">
        <f t="shared" si="1"/>
        <v>0</v>
      </c>
    </row>
    <row r="48" spans="1:12" x14ac:dyDescent="0.2">
      <c r="A48" s="173" t="s">
        <v>226</v>
      </c>
      <c r="B48" s="173"/>
      <c r="C48" s="191">
        <f>SUM(C43:C47)</f>
        <v>83000000</v>
      </c>
      <c r="D48" s="191">
        <f>SUM(D43:D47)</f>
        <v>83000000</v>
      </c>
      <c r="E48" s="191">
        <f>SUM(E43:E47)</f>
        <v>107000000</v>
      </c>
      <c r="F48" s="191">
        <f>SUM(F43:F47)</f>
        <v>127000000</v>
      </c>
      <c r="H48" s="194">
        <f>SUM(H43:H47)</f>
        <v>400000000</v>
      </c>
      <c r="J48" s="191">
        <f>SUM(J43:J47)</f>
        <v>105000000</v>
      </c>
      <c r="K48" s="191">
        <f>SUM(K43:K47)</f>
        <v>109000000</v>
      </c>
      <c r="L48" s="191">
        <f>SUM(L43:L47)</f>
        <v>104000000</v>
      </c>
    </row>
    <row r="49" spans="1:13" x14ac:dyDescent="0.2">
      <c r="A49" s="193" t="s">
        <v>141</v>
      </c>
      <c r="C49" s="141">
        <f>C25</f>
        <v>0</v>
      </c>
      <c r="D49" s="141">
        <f>D25</f>
        <v>0</v>
      </c>
      <c r="E49" s="141">
        <f>E25</f>
        <v>-27000000</v>
      </c>
      <c r="F49" s="141">
        <f>F25</f>
        <v>-29000000</v>
      </c>
      <c r="H49" s="140">
        <f>H25</f>
        <v>-56000000</v>
      </c>
      <c r="J49" s="141">
        <f>J25</f>
        <v>0</v>
      </c>
      <c r="K49" s="141">
        <f>K25</f>
        <v>0</v>
      </c>
      <c r="L49" s="141">
        <f>L25</f>
        <v>0</v>
      </c>
    </row>
    <row r="50" spans="1:13" ht="13.5" thickBot="1" x14ac:dyDescent="0.25">
      <c r="A50" s="156" t="s">
        <v>227</v>
      </c>
      <c r="B50" s="156"/>
      <c r="C50" s="144">
        <f>SUM(C48:C49)</f>
        <v>83000000</v>
      </c>
      <c r="D50" s="144">
        <f>SUM(D48:D49)</f>
        <v>83000000</v>
      </c>
      <c r="E50" s="144">
        <f>SUM(E48:E49)</f>
        <v>80000000</v>
      </c>
      <c r="F50" s="144">
        <f>SUM(F48:F49)</f>
        <v>98000000</v>
      </c>
      <c r="H50" s="143">
        <f>SUM(H48:H49)</f>
        <v>344000000</v>
      </c>
      <c r="J50" s="144">
        <f>SUM(J48:J49)</f>
        <v>105000000</v>
      </c>
      <c r="K50" s="144">
        <f>SUM(K48:K49)</f>
        <v>109000000</v>
      </c>
      <c r="L50" s="144">
        <f>SUM(L48:L49)</f>
        <v>104000000</v>
      </c>
    </row>
    <row r="51" spans="1:13" ht="13.5" thickTop="1" x14ac:dyDescent="0.2">
      <c r="A51" s="145"/>
      <c r="B51" s="145"/>
      <c r="C51" s="195">
        <f>C50/C17</f>
        <v>5.5929919137466311E-2</v>
      </c>
      <c r="D51" s="195">
        <f>D50/D17</f>
        <v>5.7880055788005577E-2</v>
      </c>
      <c r="E51" s="195">
        <f>E50/E17</f>
        <v>5.8910162002945507E-2</v>
      </c>
      <c r="F51" s="195">
        <f>F50/F17</f>
        <v>7.3628850488354616E-2</v>
      </c>
      <c r="H51" s="196">
        <f>H50/H17</f>
        <v>6.1351881576600681E-2</v>
      </c>
      <c r="J51" s="195">
        <f>J50/J17</f>
        <v>7.3943661971830985E-2</v>
      </c>
      <c r="K51" s="195">
        <f>K50/K17</f>
        <v>7.858687815428983E-2</v>
      </c>
      <c r="L51" s="195">
        <f>L50/L17</f>
        <v>7.9754601226993863E-2</v>
      </c>
    </row>
    <row r="52" spans="1:13" ht="13.5" thickBot="1" x14ac:dyDescent="0.25">
      <c r="F52" s="132"/>
      <c r="G52" s="132"/>
      <c r="H52" s="132"/>
    </row>
    <row r="53" spans="1:13" x14ac:dyDescent="0.2">
      <c r="A53" s="202"/>
      <c r="B53" s="202"/>
      <c r="C53" s="202"/>
      <c r="D53" s="202"/>
      <c r="E53" s="202"/>
      <c r="F53" s="202"/>
      <c r="G53" s="202"/>
      <c r="H53" s="202"/>
      <c r="I53" s="202"/>
      <c r="J53" s="202"/>
      <c r="K53" s="202"/>
      <c r="L53" s="202"/>
    </row>
    <row r="54" spans="1:13" x14ac:dyDescent="0.2">
      <c r="M54" s="198" t="s">
        <v>16</v>
      </c>
    </row>
    <row r="55" spans="1:13" x14ac:dyDescent="0.2">
      <c r="A55" s="131" t="s">
        <v>33</v>
      </c>
      <c r="B55" s="128"/>
      <c r="C55" s="128"/>
      <c r="D55" s="128"/>
      <c r="E55" s="128"/>
      <c r="F55" s="128"/>
      <c r="G55" s="128"/>
      <c r="H55" s="128"/>
      <c r="I55" s="128"/>
      <c r="J55" s="128"/>
      <c r="K55" s="128"/>
      <c r="L55" s="128"/>
      <c r="M55" s="1"/>
    </row>
    <row r="56" spans="1:13" x14ac:dyDescent="0.2">
      <c r="A56" s="131" t="s">
        <v>27</v>
      </c>
      <c r="B56" s="128"/>
      <c r="C56" s="128"/>
      <c r="D56" s="128"/>
      <c r="E56" s="128"/>
      <c r="F56" s="128"/>
      <c r="G56" s="128"/>
      <c r="H56" s="128"/>
      <c r="I56" s="128"/>
      <c r="J56" s="128"/>
      <c r="K56" s="128"/>
      <c r="L56" s="128"/>
    </row>
    <row r="57" spans="1:13" x14ac:dyDescent="0.2">
      <c r="A57" s="128"/>
      <c r="B57" s="128"/>
      <c r="C57" s="34" t="s">
        <v>129</v>
      </c>
      <c r="D57" s="34" t="s">
        <v>130</v>
      </c>
      <c r="E57" s="34" t="s">
        <v>131</v>
      </c>
      <c r="F57" s="34" t="s">
        <v>132</v>
      </c>
      <c r="G57" s="128"/>
      <c r="H57" s="33" t="s">
        <v>133</v>
      </c>
      <c r="I57" s="128"/>
      <c r="J57" s="34" t="s">
        <v>134</v>
      </c>
      <c r="K57" s="34" t="s">
        <v>135</v>
      </c>
      <c r="L57" s="34" t="s">
        <v>136</v>
      </c>
    </row>
    <row r="58" spans="1:13" x14ac:dyDescent="0.2">
      <c r="A58" s="66" t="s">
        <v>41</v>
      </c>
      <c r="B58" s="32"/>
      <c r="C58" s="32"/>
      <c r="D58" s="32"/>
      <c r="E58" s="32"/>
      <c r="F58" s="32"/>
      <c r="G58" s="128"/>
      <c r="H58" s="31"/>
      <c r="I58" s="128"/>
      <c r="J58" s="32"/>
      <c r="K58" s="32"/>
      <c r="L58" s="32"/>
    </row>
    <row r="59" spans="1:13" x14ac:dyDescent="0.2">
      <c r="A59" s="131" t="str">
        <f t="shared" ref="A59:A64" si="2">A12</f>
        <v>Revenue</v>
      </c>
      <c r="B59" s="128"/>
      <c r="C59" s="29">
        <f t="shared" ref="C59:F61" si="3">C12</f>
        <v>1553000000</v>
      </c>
      <c r="D59" s="29">
        <f t="shared" si="3"/>
        <v>1496000000</v>
      </c>
      <c r="E59" s="29">
        <f t="shared" si="3"/>
        <v>1480000000</v>
      </c>
      <c r="F59" s="29">
        <f t="shared" si="3"/>
        <v>1493000000</v>
      </c>
      <c r="G59" s="128"/>
      <c r="H59" s="28">
        <f>SUM(C59:F59)</f>
        <v>6022000000</v>
      </c>
      <c r="I59" s="128"/>
      <c r="J59" s="29">
        <f t="shared" ref="J59:L61" si="4">J12</f>
        <v>1420000000</v>
      </c>
      <c r="K59" s="29">
        <f t="shared" si="4"/>
        <v>1387000000</v>
      </c>
      <c r="L59" s="29">
        <f t="shared" si="4"/>
        <v>1304000000</v>
      </c>
    </row>
    <row r="60" spans="1:13" x14ac:dyDescent="0.2">
      <c r="A60" s="44" t="str">
        <f t="shared" si="2"/>
        <v>2017 divestitures</v>
      </c>
      <c r="B60" s="128"/>
      <c r="C60" s="22">
        <f t="shared" si="3"/>
        <v>-23000000</v>
      </c>
      <c r="D60" s="22">
        <f t="shared" si="3"/>
        <v>-22000000</v>
      </c>
      <c r="E60" s="22">
        <f t="shared" si="3"/>
        <v>-14000000</v>
      </c>
      <c r="F60" s="22">
        <f t="shared" si="3"/>
        <v>0</v>
      </c>
      <c r="G60" s="128"/>
      <c r="H60" s="21">
        <f>SUM(C60:F60)</f>
        <v>-59000000</v>
      </c>
      <c r="I60" s="128"/>
      <c r="J60" s="22">
        <f t="shared" si="4"/>
        <v>0</v>
      </c>
      <c r="K60" s="22">
        <f t="shared" si="4"/>
        <v>0</v>
      </c>
      <c r="L60" s="22">
        <f t="shared" si="4"/>
        <v>0</v>
      </c>
    </row>
    <row r="61" spans="1:13" x14ac:dyDescent="0.2">
      <c r="A61" s="45" t="str">
        <f t="shared" si="2"/>
        <v>ASC 606 adjustment</v>
      </c>
      <c r="B61" s="128"/>
      <c r="C61" s="26">
        <f t="shared" si="3"/>
        <v>-46000000</v>
      </c>
      <c r="D61" s="26">
        <f t="shared" si="3"/>
        <v>-40000000</v>
      </c>
      <c r="E61" s="26">
        <f t="shared" si="3"/>
        <v>-39000000</v>
      </c>
      <c r="F61" s="26">
        <f t="shared" si="3"/>
        <v>-41000000</v>
      </c>
      <c r="G61" s="128"/>
      <c r="H61" s="25">
        <f>SUM(C61:F61)</f>
        <v>-166000000</v>
      </c>
      <c r="I61" s="128"/>
      <c r="J61" s="26">
        <f t="shared" si="4"/>
        <v>0</v>
      </c>
      <c r="K61" s="26">
        <f t="shared" si="4"/>
        <v>0</v>
      </c>
      <c r="L61" s="26">
        <f t="shared" si="4"/>
        <v>0</v>
      </c>
    </row>
    <row r="62" spans="1:13" x14ac:dyDescent="0.2">
      <c r="A62" s="63" t="str">
        <f t="shared" si="2"/>
        <v>Revenue Adjusted for 606 and 2017 Divestitures</v>
      </c>
      <c r="B62" s="63"/>
      <c r="C62" s="62">
        <f>SUM(C59:C61)</f>
        <v>1484000000</v>
      </c>
      <c r="D62" s="62">
        <f>SUM(D59:D61)</f>
        <v>1434000000</v>
      </c>
      <c r="E62" s="62">
        <f>SUM(E59:E61)</f>
        <v>1427000000</v>
      </c>
      <c r="F62" s="62">
        <f>SUM(F59:F61)</f>
        <v>1452000000</v>
      </c>
      <c r="G62" s="128"/>
      <c r="H62" s="61">
        <f>SUM(H59:H61)</f>
        <v>5797000000</v>
      </c>
      <c r="I62" s="128"/>
      <c r="J62" s="62">
        <f>SUM(J59:J61)</f>
        <v>1420000000</v>
      </c>
      <c r="K62" s="62">
        <f>SUM(K59:K61)</f>
        <v>1387000000</v>
      </c>
      <c r="L62" s="62">
        <f>SUM(L59:L61)</f>
        <v>1304000000</v>
      </c>
    </row>
    <row r="63" spans="1:13" x14ac:dyDescent="0.2">
      <c r="A63" s="45" t="str">
        <f t="shared" si="2"/>
        <v>2018 divestitures</v>
      </c>
      <c r="B63" s="128"/>
      <c r="C63" s="26">
        <f>C25</f>
        <v>0</v>
      </c>
      <c r="D63" s="26">
        <f>D25</f>
        <v>0</v>
      </c>
      <c r="E63" s="26">
        <f>E16</f>
        <v>-69000000</v>
      </c>
      <c r="F63" s="26">
        <f>F16</f>
        <v>-121000000</v>
      </c>
      <c r="G63" s="130"/>
      <c r="H63" s="25">
        <f>H16</f>
        <v>-190000000</v>
      </c>
      <c r="I63" s="130"/>
      <c r="J63" s="26">
        <f>J25</f>
        <v>0</v>
      </c>
      <c r="K63" s="26">
        <f>K25</f>
        <v>0</v>
      </c>
      <c r="L63" s="26">
        <f>L25</f>
        <v>0</v>
      </c>
    </row>
    <row r="64" spans="1:13" ht="13.5" thickBot="1" x14ac:dyDescent="0.25">
      <c r="A64" s="129" t="str">
        <f t="shared" si="2"/>
        <v>Adjusted Revenue</v>
      </c>
      <c r="B64" s="129"/>
      <c r="C64" s="20">
        <f>SUM(C62:C63)</f>
        <v>1484000000</v>
      </c>
      <c r="D64" s="20">
        <f>SUM(D62:D63)</f>
        <v>1434000000</v>
      </c>
      <c r="E64" s="20">
        <f>SUM(E62:E63)</f>
        <v>1358000000</v>
      </c>
      <c r="F64" s="20">
        <f>SUM(F62:F63)</f>
        <v>1331000000</v>
      </c>
      <c r="G64" s="128"/>
      <c r="H64" s="19">
        <f>SUM(H62:H63)</f>
        <v>5607000000</v>
      </c>
      <c r="I64" s="128"/>
      <c r="J64" s="20">
        <f>SUM(J62:J63)</f>
        <v>1420000000</v>
      </c>
      <c r="K64" s="20">
        <f>SUM(K62:K63)</f>
        <v>1387000000</v>
      </c>
      <c r="L64" s="20">
        <f>SUM(L62:L63)</f>
        <v>1304000000</v>
      </c>
    </row>
    <row r="65" spans="1:12" ht="13.5" thickTop="1" x14ac:dyDescent="0.2">
      <c r="A65" s="7"/>
      <c r="B65" s="7"/>
      <c r="C65" s="7"/>
      <c r="D65" s="7"/>
      <c r="E65" s="7"/>
      <c r="F65" s="7"/>
      <c r="G65" s="128"/>
      <c r="H65" s="6"/>
      <c r="I65" s="128"/>
      <c r="J65" s="7"/>
      <c r="K65" s="7"/>
      <c r="L65" s="7"/>
    </row>
    <row r="66" spans="1:12" x14ac:dyDescent="0.2">
      <c r="A66" s="130" t="s">
        <v>31</v>
      </c>
      <c r="B66" s="128"/>
      <c r="C66" s="128"/>
      <c r="D66" s="128"/>
      <c r="E66" s="128"/>
      <c r="F66" s="128"/>
      <c r="G66" s="128"/>
      <c r="H66" s="15"/>
      <c r="I66" s="128"/>
      <c r="J66" s="128"/>
      <c r="K66" s="128"/>
      <c r="L66" s="128"/>
    </row>
    <row r="67" spans="1:12" x14ac:dyDescent="0.2">
      <c r="A67" s="131" t="str">
        <f>A29</f>
        <v>Income (Loss) from Continuing Operations</v>
      </c>
      <c r="B67" s="128"/>
      <c r="C67" s="65">
        <f>C29</f>
        <v>-10000000</v>
      </c>
      <c r="D67" s="65">
        <f>D29</f>
        <v>-4000000</v>
      </c>
      <c r="E67" s="65">
        <f>E29</f>
        <v>-17000000</v>
      </c>
      <c r="F67" s="65">
        <f>F29</f>
        <v>208000000</v>
      </c>
      <c r="G67" s="128"/>
      <c r="H67" s="64">
        <f>H29</f>
        <v>177000000</v>
      </c>
      <c r="I67" s="128"/>
      <c r="J67" s="65">
        <f>J29</f>
        <v>-50000000</v>
      </c>
      <c r="K67" s="65">
        <f>K29</f>
        <v>11000000</v>
      </c>
      <c r="L67" s="65">
        <f>L29</f>
        <v>-237000000</v>
      </c>
    </row>
    <row r="68" spans="1:12" x14ac:dyDescent="0.2">
      <c r="A68" s="44" t="s">
        <v>116</v>
      </c>
      <c r="B68" s="128"/>
      <c r="C68" s="22">
        <v>36000000</v>
      </c>
      <c r="D68" s="22">
        <v>34000000</v>
      </c>
      <c r="E68" s="22">
        <v>35000000</v>
      </c>
      <c r="F68" s="22">
        <v>32000000</v>
      </c>
      <c r="G68" s="128"/>
      <c r="H68" s="21">
        <v>137000000</v>
      </c>
      <c r="I68" s="128"/>
      <c r="J68" s="22">
        <v>33000000</v>
      </c>
      <c r="K68" s="22">
        <v>37000000</v>
      </c>
      <c r="L68" s="22">
        <v>22000000</v>
      </c>
    </row>
    <row r="69" spans="1:12" x14ac:dyDescent="0.2">
      <c r="A69" s="44" t="s">
        <v>23</v>
      </c>
      <c r="B69" s="128"/>
      <c r="C69" s="22">
        <v>-12000000</v>
      </c>
      <c r="D69" s="22">
        <v>-7000000</v>
      </c>
      <c r="E69" s="22">
        <v>30000000</v>
      </c>
      <c r="F69" s="22">
        <v>-204000000</v>
      </c>
      <c r="G69" s="128"/>
      <c r="H69" s="21">
        <v>-193000000</v>
      </c>
      <c r="I69" s="128"/>
      <c r="J69" s="22">
        <v>-4000000</v>
      </c>
      <c r="K69" s="22">
        <v>43000000</v>
      </c>
      <c r="L69" s="22">
        <v>-15000000</v>
      </c>
    </row>
    <row r="70" spans="1:12" x14ac:dyDescent="0.2">
      <c r="A70" s="44" t="s">
        <v>128</v>
      </c>
      <c r="B70" s="128"/>
      <c r="C70" s="22">
        <v>64000000</v>
      </c>
      <c r="D70" s="22">
        <v>69000000</v>
      </c>
      <c r="E70" s="22">
        <v>63000000</v>
      </c>
      <c r="F70" s="22">
        <v>58000000</v>
      </c>
      <c r="G70" s="128"/>
      <c r="H70" s="21">
        <v>254000000</v>
      </c>
      <c r="I70" s="128"/>
      <c r="J70" s="22">
        <v>56000000</v>
      </c>
      <c r="K70" s="22">
        <v>57000000</v>
      </c>
      <c r="L70" s="22">
        <v>53000000</v>
      </c>
    </row>
    <row r="71" spans="1:12" x14ac:dyDescent="0.2">
      <c r="A71" s="44" t="s">
        <v>114</v>
      </c>
      <c r="B71" s="128"/>
      <c r="C71" s="22">
        <v>61000000</v>
      </c>
      <c r="D71" s="22">
        <v>61000000</v>
      </c>
      <c r="E71" s="22">
        <v>60000000</v>
      </c>
      <c r="F71" s="22">
        <v>61000000</v>
      </c>
      <c r="G71" s="128"/>
      <c r="H71" s="21">
        <v>243000000</v>
      </c>
      <c r="I71" s="128"/>
      <c r="J71" s="22">
        <v>61000000</v>
      </c>
      <c r="K71" s="22">
        <v>60000000</v>
      </c>
      <c r="L71" s="22">
        <v>60000000</v>
      </c>
    </row>
    <row r="72" spans="1:12" x14ac:dyDescent="0.2">
      <c r="A72" s="44" t="s">
        <v>113</v>
      </c>
      <c r="B72" s="128"/>
      <c r="C72" s="22">
        <v>18000000</v>
      </c>
      <c r="D72" s="22">
        <v>36000000</v>
      </c>
      <c r="E72" s="22">
        <v>22000000</v>
      </c>
      <c r="F72" s="22">
        <v>25000000</v>
      </c>
      <c r="G72" s="128"/>
      <c r="H72" s="21">
        <v>101000000</v>
      </c>
      <c r="I72" s="128"/>
      <c r="J72" s="22">
        <v>20000000</v>
      </c>
      <c r="K72" s="22">
        <v>17000000</v>
      </c>
      <c r="L72" s="22">
        <v>31000000</v>
      </c>
    </row>
    <row r="73" spans="1:12" x14ac:dyDescent="0.2">
      <c r="A73" s="44" t="s">
        <v>115</v>
      </c>
      <c r="B73" s="128"/>
      <c r="C73" s="22">
        <v>0</v>
      </c>
      <c r="D73" s="22">
        <v>0</v>
      </c>
      <c r="E73" s="22">
        <v>0</v>
      </c>
      <c r="F73" s="22">
        <v>0</v>
      </c>
      <c r="G73" s="128"/>
      <c r="H73" s="21">
        <v>0</v>
      </c>
      <c r="I73" s="128"/>
      <c r="J73" s="22">
        <v>0</v>
      </c>
      <c r="K73" s="22">
        <v>0</v>
      </c>
      <c r="L73" s="22">
        <v>0</v>
      </c>
    </row>
    <row r="74" spans="1:12" x14ac:dyDescent="0.2">
      <c r="A74" s="44" t="s">
        <v>117</v>
      </c>
      <c r="B74" s="128"/>
      <c r="C74" s="22">
        <v>5000000</v>
      </c>
      <c r="D74" s="22">
        <v>1000000</v>
      </c>
      <c r="E74" s="22">
        <v>2000000</v>
      </c>
      <c r="F74" s="22">
        <v>4000000</v>
      </c>
      <c r="G74" s="128"/>
      <c r="H74" s="21">
        <v>12000000</v>
      </c>
      <c r="I74" s="128"/>
      <c r="J74" s="22">
        <v>0</v>
      </c>
      <c r="K74" s="22">
        <v>0</v>
      </c>
      <c r="L74" s="22">
        <v>0</v>
      </c>
    </row>
    <row r="75" spans="1:12" x14ac:dyDescent="0.2">
      <c r="A75" s="44" t="s">
        <v>118</v>
      </c>
      <c r="B75" s="128"/>
      <c r="C75" s="22">
        <v>0</v>
      </c>
      <c r="D75" s="22">
        <v>-25000000</v>
      </c>
      <c r="E75" s="22">
        <v>-16000000</v>
      </c>
      <c r="F75" s="22">
        <v>-1000000</v>
      </c>
      <c r="G75" s="128"/>
      <c r="H75" s="21">
        <v>-42000000</v>
      </c>
      <c r="I75" s="128"/>
      <c r="J75" s="22">
        <v>15000000</v>
      </c>
      <c r="K75" s="22">
        <v>-60000000</v>
      </c>
      <c r="L75" s="22">
        <v>54000000</v>
      </c>
    </row>
    <row r="76" spans="1:12" x14ac:dyDescent="0.2">
      <c r="A76" s="44" t="s">
        <v>119</v>
      </c>
      <c r="B76" s="128"/>
      <c r="C76" s="22">
        <v>-11000000</v>
      </c>
      <c r="D76" s="22">
        <v>-9000000</v>
      </c>
      <c r="E76" s="22">
        <v>6000000</v>
      </c>
      <c r="F76" s="22">
        <v>3000000</v>
      </c>
      <c r="G76" s="128"/>
      <c r="H76" s="21">
        <v>-11000000</v>
      </c>
      <c r="I76" s="128"/>
      <c r="J76" s="22">
        <v>31000000</v>
      </c>
      <c r="K76" s="22">
        <v>4000000</v>
      </c>
      <c r="L76" s="22">
        <v>78000000</v>
      </c>
    </row>
    <row r="77" spans="1:12" x14ac:dyDescent="0.2">
      <c r="A77" s="44" t="s">
        <v>56</v>
      </c>
      <c r="B77" s="128"/>
      <c r="C77" s="22">
        <v>0</v>
      </c>
      <c r="D77" s="22">
        <v>0</v>
      </c>
      <c r="E77" s="22">
        <v>0</v>
      </c>
      <c r="F77" s="22">
        <v>0</v>
      </c>
      <c r="G77" s="130"/>
      <c r="H77" s="21">
        <v>0</v>
      </c>
      <c r="I77" s="130"/>
      <c r="J77" s="22">
        <v>0</v>
      </c>
      <c r="K77" s="22">
        <v>0</v>
      </c>
      <c r="L77" s="22">
        <v>108000000</v>
      </c>
    </row>
    <row r="78" spans="1:12" x14ac:dyDescent="0.2">
      <c r="A78" s="44" t="s">
        <v>120</v>
      </c>
      <c r="B78" s="128"/>
      <c r="C78" s="22">
        <v>-1000000</v>
      </c>
      <c r="D78" s="22">
        <v>0</v>
      </c>
      <c r="E78" s="22">
        <v>-9000000</v>
      </c>
      <c r="F78" s="22">
        <v>3000000</v>
      </c>
      <c r="G78" s="128"/>
      <c r="H78" s="21">
        <v>-7000000</v>
      </c>
      <c r="I78" s="128"/>
      <c r="J78" s="22">
        <v>-1000000</v>
      </c>
      <c r="K78" s="22">
        <v>-2000000</v>
      </c>
      <c r="L78" s="22">
        <v>4000000</v>
      </c>
    </row>
    <row r="79" spans="1:12" x14ac:dyDescent="0.2">
      <c r="A79" s="44" t="s">
        <v>138</v>
      </c>
      <c r="B79" s="128"/>
      <c r="C79" s="22">
        <v>8000000</v>
      </c>
      <c r="D79" s="22">
        <v>1000000</v>
      </c>
      <c r="E79" s="22">
        <v>1000000</v>
      </c>
      <c r="F79" s="22">
        <v>-1000000</v>
      </c>
      <c r="G79" s="128"/>
      <c r="H79" s="21">
        <v>9000000</v>
      </c>
      <c r="I79" s="128"/>
      <c r="J79" s="22">
        <v>0</v>
      </c>
      <c r="K79" s="22">
        <v>-1000000</v>
      </c>
      <c r="L79" s="22">
        <v>-1000000</v>
      </c>
    </row>
    <row r="80" spans="1:12" x14ac:dyDescent="0.2">
      <c r="A80" s="44" t="s">
        <v>127</v>
      </c>
      <c r="B80" s="128"/>
      <c r="C80" s="22">
        <v>0</v>
      </c>
      <c r="D80" s="22">
        <v>0</v>
      </c>
      <c r="E80" s="22">
        <v>0</v>
      </c>
      <c r="F80" s="22">
        <v>0</v>
      </c>
      <c r="G80" s="128"/>
      <c r="H80" s="21">
        <v>0</v>
      </c>
      <c r="I80" s="128"/>
      <c r="J80" s="22">
        <v>0</v>
      </c>
      <c r="K80" s="22">
        <v>0</v>
      </c>
      <c r="L80" s="22">
        <v>0</v>
      </c>
    </row>
    <row r="81" spans="1:12" x14ac:dyDescent="0.2">
      <c r="A81" s="44" t="s">
        <v>139</v>
      </c>
      <c r="B81" s="128"/>
      <c r="C81" s="22">
        <v>-5000000</v>
      </c>
      <c r="D81" s="22">
        <v>0</v>
      </c>
      <c r="E81" s="22">
        <v>-3000000</v>
      </c>
      <c r="F81" s="22">
        <v>0</v>
      </c>
      <c r="G81" s="128"/>
      <c r="H81" s="21">
        <v>-8000000</v>
      </c>
      <c r="I81" s="128"/>
      <c r="J81" s="22">
        <v>0</v>
      </c>
      <c r="K81" s="22">
        <v>0</v>
      </c>
      <c r="L81" s="22">
        <v>0</v>
      </c>
    </row>
    <row r="82" spans="1:12" x14ac:dyDescent="0.2">
      <c r="A82" s="44" t="str">
        <f>A47</f>
        <v>ASC 606 adjustment</v>
      </c>
      <c r="B82" s="128"/>
      <c r="C82" s="22">
        <f>C47</f>
        <v>-3000000</v>
      </c>
      <c r="D82" s="22">
        <f>D47</f>
        <v>-3000000</v>
      </c>
      <c r="E82" s="22">
        <f>E47</f>
        <v>-2000000</v>
      </c>
      <c r="F82" s="22">
        <f>F47</f>
        <v>-3000000</v>
      </c>
      <c r="G82" s="128"/>
      <c r="H82" s="21">
        <f>H47</f>
        <v>-11000000</v>
      </c>
      <c r="I82" s="128"/>
      <c r="J82" s="22">
        <f>J47</f>
        <v>0</v>
      </c>
      <c r="K82" s="22">
        <f>K47</f>
        <v>0</v>
      </c>
      <c r="L82" s="22">
        <f>L47</f>
        <v>0</v>
      </c>
    </row>
    <row r="83" spans="1:12" x14ac:dyDescent="0.2">
      <c r="A83" s="44" t="str">
        <f>A46</f>
        <v>2017 divestitures</v>
      </c>
      <c r="B83" s="128"/>
      <c r="C83" s="22">
        <f>C46</f>
        <v>-3000000</v>
      </c>
      <c r="D83" s="22">
        <f>D46</f>
        <v>-2000000</v>
      </c>
      <c r="E83" s="22">
        <f>E46</f>
        <v>-2000000</v>
      </c>
      <c r="F83" s="22">
        <f>F46</f>
        <v>0</v>
      </c>
      <c r="G83" s="128"/>
      <c r="H83" s="21">
        <f>H46</f>
        <v>-7000000</v>
      </c>
      <c r="I83" s="128"/>
      <c r="J83" s="22">
        <f>J46</f>
        <v>0</v>
      </c>
      <c r="K83" s="22">
        <f>K46</f>
        <v>0</v>
      </c>
      <c r="L83" s="22">
        <f>L46</f>
        <v>0</v>
      </c>
    </row>
    <row r="84" spans="1:12" x14ac:dyDescent="0.2">
      <c r="A84" s="45" t="s">
        <v>140</v>
      </c>
      <c r="B84" s="128"/>
      <c r="C84" s="26">
        <v>0</v>
      </c>
      <c r="D84" s="26">
        <v>1000000</v>
      </c>
      <c r="E84" s="26">
        <v>0</v>
      </c>
      <c r="F84" s="26">
        <v>0</v>
      </c>
      <c r="G84" s="128"/>
      <c r="H84" s="25">
        <f>SUM(C84:F84)</f>
        <v>1000000</v>
      </c>
      <c r="I84" s="128"/>
      <c r="J84" s="26">
        <v>0</v>
      </c>
      <c r="K84" s="26">
        <v>0</v>
      </c>
      <c r="L84" s="26">
        <v>0</v>
      </c>
    </row>
    <row r="85" spans="1:12" x14ac:dyDescent="0.2">
      <c r="A85" s="63" t="s">
        <v>29</v>
      </c>
      <c r="B85" s="32"/>
      <c r="C85" s="62">
        <f>SUM(C67:C84)</f>
        <v>147000000</v>
      </c>
      <c r="D85" s="62">
        <f>SUM(D67:D84)</f>
        <v>153000000</v>
      </c>
      <c r="E85" s="62">
        <f>SUM(E67:E84)</f>
        <v>170000000</v>
      </c>
      <c r="F85" s="62">
        <f>SUM(F67:F84)</f>
        <v>185000000</v>
      </c>
      <c r="G85" s="32"/>
      <c r="H85" s="61">
        <f>SUM(H67:H84)</f>
        <v>655000000</v>
      </c>
      <c r="I85" s="32"/>
      <c r="J85" s="62">
        <f>SUM(J67:J84)</f>
        <v>161000000</v>
      </c>
      <c r="K85" s="62">
        <f>SUM(K67:K84)</f>
        <v>166000000</v>
      </c>
      <c r="L85" s="62">
        <f>SUM(L67:L84)</f>
        <v>157000000</v>
      </c>
    </row>
    <row r="86" spans="1:12" x14ac:dyDescent="0.2">
      <c r="A86" s="44" t="s">
        <v>141</v>
      </c>
      <c r="B86" s="128"/>
      <c r="C86" s="22">
        <f>C49</f>
        <v>0</v>
      </c>
      <c r="D86" s="22">
        <f>D49</f>
        <v>0</v>
      </c>
      <c r="E86" s="22">
        <f>E49</f>
        <v>-27000000</v>
      </c>
      <c r="F86" s="22">
        <f>F49</f>
        <v>-29000000</v>
      </c>
      <c r="G86" s="128"/>
      <c r="H86" s="21">
        <f>SUM(C86:F86)</f>
        <v>-56000000</v>
      </c>
      <c r="I86" s="128"/>
      <c r="J86" s="22">
        <f>J49</f>
        <v>0</v>
      </c>
      <c r="K86" s="22">
        <f>K49</f>
        <v>0</v>
      </c>
      <c r="L86" s="22">
        <f>L49</f>
        <v>0</v>
      </c>
    </row>
    <row r="87" spans="1:12" x14ac:dyDescent="0.2">
      <c r="A87" s="45" t="s">
        <v>142</v>
      </c>
      <c r="B87" s="128"/>
      <c r="C87" s="26">
        <v>0</v>
      </c>
      <c r="D87" s="26">
        <v>0</v>
      </c>
      <c r="E87" s="26">
        <v>0</v>
      </c>
      <c r="F87" s="26">
        <v>-1000000</v>
      </c>
      <c r="G87" s="130"/>
      <c r="H87" s="25">
        <f>SUM(C87:F87)</f>
        <v>-1000000</v>
      </c>
      <c r="I87" s="130"/>
      <c r="J87" s="26">
        <v>0</v>
      </c>
      <c r="K87" s="26">
        <v>0</v>
      </c>
      <c r="L87" s="26">
        <v>0</v>
      </c>
    </row>
    <row r="88" spans="1:12" ht="13.5" thickBot="1" x14ac:dyDescent="0.25">
      <c r="A88" s="129" t="s">
        <v>40</v>
      </c>
      <c r="B88" s="129"/>
      <c r="C88" s="20">
        <f>SUM(C85:C87)</f>
        <v>147000000</v>
      </c>
      <c r="D88" s="20">
        <f>SUM(D85:D87)</f>
        <v>153000000</v>
      </c>
      <c r="E88" s="20">
        <f>SUM(E85:E87)</f>
        <v>143000000</v>
      </c>
      <c r="F88" s="20">
        <f>SUM(F85:F87)</f>
        <v>155000000</v>
      </c>
      <c r="G88" s="128"/>
      <c r="H88" s="19">
        <f>SUM(H85:H87)</f>
        <v>598000000</v>
      </c>
      <c r="I88" s="128"/>
      <c r="J88" s="20">
        <f>SUM(J85:J87)</f>
        <v>161000000</v>
      </c>
      <c r="K88" s="20">
        <f>SUM(K85:K87)</f>
        <v>166000000</v>
      </c>
      <c r="L88" s="20">
        <f>SUM(L85:L87)</f>
        <v>157000000</v>
      </c>
    </row>
    <row r="89" spans="1:12" ht="13.5" thickTop="1" x14ac:dyDescent="0.2">
      <c r="A89" s="7"/>
      <c r="B89" s="7"/>
      <c r="C89" s="50">
        <f>C88/C64</f>
        <v>9.9056603773584911E-2</v>
      </c>
      <c r="D89" s="50">
        <f>D88/D64</f>
        <v>0.10669456066945607</v>
      </c>
      <c r="E89" s="50">
        <f>E88/E64</f>
        <v>0.1053019145802651</v>
      </c>
      <c r="F89" s="50">
        <f>F88/F64</f>
        <v>0.11645379413974455</v>
      </c>
      <c r="G89" s="128"/>
      <c r="H89" s="49">
        <f>H88/H64</f>
        <v>0.10665239878723025</v>
      </c>
      <c r="I89" s="128"/>
      <c r="J89" s="50">
        <f>J88/J64</f>
        <v>0.11338028169014085</v>
      </c>
      <c r="K89" s="50">
        <f>K88/K64</f>
        <v>0.11968276856524873</v>
      </c>
      <c r="L89" s="50">
        <f>L88/L64</f>
        <v>0.12039877300613497</v>
      </c>
    </row>
    <row r="90" spans="1:12" x14ac:dyDescent="0.2"/>
    <row r="91" spans="1:12" hidden="1" x14ac:dyDescent="0.2"/>
    <row r="92" spans="1:12" hidden="1" x14ac:dyDescent="0.2"/>
    <row r="93" spans="1:12" hidden="1" x14ac:dyDescent="0.2"/>
  </sheetData>
  <hyperlinks>
    <hyperlink ref="M2" location="Index!A1" display="Back" xr:uid="{00000000-0004-0000-0300-000000000000}"/>
    <hyperlink ref="M54" location="Index!A1" display="Back" xr:uid="{00000000-0004-0000-0300-000001000000}"/>
  </hyperlinks>
  <pageMargins left="0.75" right="0.75" top="1" bottom="1" header="0.5" footer="0.5"/>
  <pageSetup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showGridLines="0" zoomScale="80" zoomScaleNormal="80" workbookViewId="0">
      <pane xSplit="1" ySplit="7" topLeftCell="B14" activePane="bottomRight" state="frozen"/>
      <selection pane="topRight" activeCell="B1" sqref="B1"/>
      <selection pane="bottomLeft" activeCell="A8" sqref="A8"/>
      <selection pane="bottomRight"/>
    </sheetView>
  </sheetViews>
  <sheetFormatPr defaultColWidth="0" defaultRowHeight="12.75" zeroHeight="1" x14ac:dyDescent="0.2"/>
  <cols>
    <col min="1" max="1" width="53.85546875" style="1" customWidth="1"/>
    <col min="2" max="9" width="12.85546875" style="1" customWidth="1"/>
    <col min="10" max="10" width="5.42578125" style="1" bestFit="1" customWidth="1"/>
    <col min="11" max="11" width="5.42578125" style="1" customWidth="1"/>
    <col min="12" max="16384" width="13.7109375" style="1" hidden="1"/>
  </cols>
  <sheetData>
    <row r="1" spans="1:10" x14ac:dyDescent="0.2">
      <c r="A1" s="1" t="s">
        <v>8</v>
      </c>
    </row>
    <row r="2" spans="1:10" x14ac:dyDescent="0.2">
      <c r="I2" s="16"/>
      <c r="J2" s="126" t="s">
        <v>16</v>
      </c>
    </row>
    <row r="3" spans="1:10" x14ac:dyDescent="0.2"/>
    <row r="4" spans="1:10" x14ac:dyDescent="0.2"/>
    <row r="5" spans="1:10" x14ac:dyDescent="0.2">
      <c r="A5" s="30" t="s">
        <v>4</v>
      </c>
    </row>
    <row r="6" spans="1:10" x14ac:dyDescent="0.2">
      <c r="A6" s="30" t="s">
        <v>27</v>
      </c>
    </row>
    <row r="7" spans="1:10" x14ac:dyDescent="0.2">
      <c r="B7" s="78" t="s">
        <v>137</v>
      </c>
      <c r="C7" s="34" t="s">
        <v>129</v>
      </c>
      <c r="D7" s="34" t="s">
        <v>130</v>
      </c>
      <c r="E7" s="34" t="s">
        <v>131</v>
      </c>
      <c r="F7" s="34" t="s">
        <v>132</v>
      </c>
      <c r="G7" s="34" t="s">
        <v>134</v>
      </c>
      <c r="H7" s="34" t="s">
        <v>135</v>
      </c>
      <c r="I7" s="34" t="s">
        <v>136</v>
      </c>
    </row>
    <row r="8" spans="1:10" x14ac:dyDescent="0.2">
      <c r="A8" s="30" t="s">
        <v>45</v>
      </c>
      <c r="B8" s="74"/>
      <c r="C8" s="74"/>
      <c r="D8" s="74"/>
      <c r="E8" s="74"/>
      <c r="F8" s="74"/>
      <c r="G8" s="32"/>
      <c r="H8" s="32"/>
      <c r="I8" s="32"/>
    </row>
    <row r="9" spans="1:10" x14ac:dyDescent="0.2">
      <c r="A9" s="16" t="s">
        <v>161</v>
      </c>
      <c r="B9" s="76">
        <v>390000000</v>
      </c>
      <c r="C9" s="76">
        <v>255000000</v>
      </c>
      <c r="D9" s="76">
        <v>309000000</v>
      </c>
      <c r="E9" s="76">
        <v>468000000</v>
      </c>
      <c r="F9" s="76">
        <v>658000000</v>
      </c>
      <c r="G9" s="76">
        <v>553000000</v>
      </c>
      <c r="H9" s="76">
        <v>993000000</v>
      </c>
      <c r="I9" s="76">
        <v>586000000</v>
      </c>
    </row>
    <row r="10" spans="1:10" x14ac:dyDescent="0.2">
      <c r="A10" s="16" t="s">
        <v>162</v>
      </c>
      <c r="B10" s="73">
        <v>1286000000</v>
      </c>
      <c r="C10" s="73">
        <v>1418000000</v>
      </c>
      <c r="D10" s="73">
        <v>1396000000</v>
      </c>
      <c r="E10" s="73">
        <v>1397000000</v>
      </c>
      <c r="F10" s="73">
        <v>1114000000</v>
      </c>
      <c r="G10" s="73">
        <v>1026000000</v>
      </c>
      <c r="H10" s="73">
        <v>930000000</v>
      </c>
      <c r="I10" s="73">
        <v>951000000</v>
      </c>
    </row>
    <row r="11" spans="1:10" x14ac:dyDescent="0.2">
      <c r="A11" s="16" t="s">
        <v>163</v>
      </c>
      <c r="B11" s="73">
        <v>0</v>
      </c>
      <c r="C11" s="73">
        <v>0</v>
      </c>
      <c r="D11" s="73">
        <v>0</v>
      </c>
      <c r="E11" s="73">
        <v>0</v>
      </c>
      <c r="F11" s="73">
        <v>757000000</v>
      </c>
      <c r="G11" s="73">
        <v>659000000</v>
      </c>
      <c r="H11" s="73">
        <v>316000000</v>
      </c>
      <c r="I11" s="73">
        <v>35000000</v>
      </c>
    </row>
    <row r="12" spans="1:10" x14ac:dyDescent="0.2">
      <c r="A12" s="16" t="s">
        <v>164</v>
      </c>
      <c r="B12" s="73">
        <v>0</v>
      </c>
      <c r="C12" s="73">
        <v>0</v>
      </c>
      <c r="D12" s="73">
        <v>0</v>
      </c>
      <c r="E12" s="73">
        <v>0</v>
      </c>
      <c r="F12" s="73">
        <v>0</v>
      </c>
      <c r="G12" s="73">
        <v>163000000</v>
      </c>
      <c r="H12" s="73">
        <v>193000000</v>
      </c>
      <c r="I12" s="73">
        <v>191000000</v>
      </c>
    </row>
    <row r="13" spans="1:10" x14ac:dyDescent="0.2">
      <c r="A13" s="16" t="s">
        <v>165</v>
      </c>
      <c r="B13" s="72">
        <v>241000000</v>
      </c>
      <c r="C13" s="72">
        <v>301000000</v>
      </c>
      <c r="D13" s="72">
        <v>281000000</v>
      </c>
      <c r="E13" s="72">
        <v>247000000</v>
      </c>
      <c r="F13" s="72">
        <v>181000000</v>
      </c>
      <c r="G13" s="72">
        <v>219000000</v>
      </c>
      <c r="H13" s="72">
        <v>229000000</v>
      </c>
      <c r="I13" s="72">
        <v>230000000</v>
      </c>
    </row>
    <row r="14" spans="1:10" x14ac:dyDescent="0.2">
      <c r="A14" s="16" t="s">
        <v>166</v>
      </c>
      <c r="B14" s="75">
        <f t="shared" ref="B14:I14" si="0">SUM(B9:B13)</f>
        <v>1917000000</v>
      </c>
      <c r="C14" s="75">
        <f t="shared" si="0"/>
        <v>1974000000</v>
      </c>
      <c r="D14" s="75">
        <f t="shared" si="0"/>
        <v>1986000000</v>
      </c>
      <c r="E14" s="75">
        <f t="shared" si="0"/>
        <v>2112000000</v>
      </c>
      <c r="F14" s="75">
        <f t="shared" si="0"/>
        <v>2710000000</v>
      </c>
      <c r="G14" s="75">
        <f t="shared" si="0"/>
        <v>2620000000</v>
      </c>
      <c r="H14" s="75">
        <f t="shared" si="0"/>
        <v>2661000000</v>
      </c>
      <c r="I14" s="75">
        <f t="shared" si="0"/>
        <v>1993000000</v>
      </c>
    </row>
    <row r="15" spans="1:10" x14ac:dyDescent="0.2">
      <c r="B15" s="54"/>
      <c r="C15" s="54"/>
      <c r="D15" s="54"/>
      <c r="E15" s="54"/>
      <c r="F15" s="54"/>
    </row>
    <row r="16" spans="1:10" x14ac:dyDescent="0.2">
      <c r="A16" s="16" t="s">
        <v>167</v>
      </c>
      <c r="B16" s="73">
        <v>283000000</v>
      </c>
      <c r="C16" s="73">
        <v>282000000</v>
      </c>
      <c r="D16" s="73">
        <v>262000000</v>
      </c>
      <c r="E16" s="73">
        <v>249000000</v>
      </c>
      <c r="F16" s="73">
        <v>257000000</v>
      </c>
      <c r="G16" s="73">
        <v>260000000</v>
      </c>
      <c r="H16" s="73">
        <v>276000000</v>
      </c>
      <c r="I16" s="73">
        <v>297000000</v>
      </c>
    </row>
    <row r="17" spans="1:9" x14ac:dyDescent="0.2">
      <c r="A17" s="16" t="s">
        <v>168</v>
      </c>
      <c r="B17" s="73">
        <v>1144000000</v>
      </c>
      <c r="C17" s="73">
        <v>1083000000</v>
      </c>
      <c r="D17" s="73">
        <v>1023000000</v>
      </c>
      <c r="E17" s="73">
        <v>959000000</v>
      </c>
      <c r="F17" s="73">
        <v>891000000</v>
      </c>
      <c r="G17" s="73">
        <v>831000000</v>
      </c>
      <c r="H17" s="73">
        <v>771000000</v>
      </c>
      <c r="I17" s="73">
        <v>711000000</v>
      </c>
    </row>
    <row r="18" spans="1:9" x14ac:dyDescent="0.2">
      <c r="A18" s="16" t="s">
        <v>169</v>
      </c>
      <c r="B18" s="73">
        <v>3889000000</v>
      </c>
      <c r="C18" s="73">
        <v>3899000000</v>
      </c>
      <c r="D18" s="73">
        <v>3921000000</v>
      </c>
      <c r="E18" s="73">
        <v>3899000000</v>
      </c>
      <c r="F18" s="73">
        <v>3366000000</v>
      </c>
      <c r="G18" s="73">
        <v>3457000000</v>
      </c>
      <c r="H18" s="73">
        <v>3424000000</v>
      </c>
      <c r="I18" s="73">
        <v>3417000000</v>
      </c>
    </row>
    <row r="19" spans="1:9" x14ac:dyDescent="0.2">
      <c r="A19" s="16" t="s">
        <v>170</v>
      </c>
      <c r="B19" s="72">
        <v>476000000</v>
      </c>
      <c r="C19" s="72">
        <v>462000000</v>
      </c>
      <c r="D19" s="72">
        <v>456000000</v>
      </c>
      <c r="E19" s="72">
        <v>328000000</v>
      </c>
      <c r="F19" s="72">
        <v>324000000</v>
      </c>
      <c r="G19" s="72">
        <v>343000000</v>
      </c>
      <c r="H19" s="72">
        <v>304000000</v>
      </c>
      <c r="I19" s="72">
        <v>312000000</v>
      </c>
    </row>
    <row r="20" spans="1:9" ht="13.5" thickBot="1" x14ac:dyDescent="0.25">
      <c r="A20" s="46" t="s">
        <v>44</v>
      </c>
      <c r="B20" s="69">
        <f t="shared" ref="B20:I20" si="1">SUM(B16:B19)+B14</f>
        <v>7709000000</v>
      </c>
      <c r="C20" s="69">
        <f t="shared" si="1"/>
        <v>7700000000</v>
      </c>
      <c r="D20" s="69">
        <f t="shared" si="1"/>
        <v>7648000000</v>
      </c>
      <c r="E20" s="69">
        <f t="shared" si="1"/>
        <v>7547000000</v>
      </c>
      <c r="F20" s="69">
        <f t="shared" si="1"/>
        <v>7548000000</v>
      </c>
      <c r="G20" s="69">
        <f t="shared" si="1"/>
        <v>7511000000</v>
      </c>
      <c r="H20" s="69">
        <f t="shared" si="1"/>
        <v>7436000000</v>
      </c>
      <c r="I20" s="69">
        <f t="shared" si="1"/>
        <v>6730000000</v>
      </c>
    </row>
    <row r="21" spans="1:9" ht="13.5" thickTop="1" x14ac:dyDescent="0.2">
      <c r="B21" s="77"/>
      <c r="C21" s="77"/>
      <c r="D21" s="77"/>
      <c r="E21" s="77"/>
      <c r="F21" s="77"/>
      <c r="G21" s="7"/>
      <c r="H21" s="7"/>
      <c r="I21" s="7"/>
    </row>
    <row r="22" spans="1:9" x14ac:dyDescent="0.2">
      <c r="A22" s="30" t="s">
        <v>43</v>
      </c>
      <c r="C22" s="54"/>
      <c r="D22" s="54"/>
      <c r="E22" s="54"/>
      <c r="F22" s="54"/>
    </row>
    <row r="23" spans="1:9" x14ac:dyDescent="0.2">
      <c r="B23" s="54"/>
      <c r="C23" s="54"/>
      <c r="D23" s="54"/>
      <c r="E23" s="54"/>
      <c r="F23" s="54"/>
    </row>
    <row r="24" spans="1:9" x14ac:dyDescent="0.2">
      <c r="A24" s="16" t="s">
        <v>144</v>
      </c>
      <c r="B24" s="76">
        <v>28000000</v>
      </c>
      <c r="C24" s="76">
        <v>46000000</v>
      </c>
      <c r="D24" s="76">
        <v>59000000</v>
      </c>
      <c r="E24" s="76">
        <v>71000000</v>
      </c>
      <c r="F24" s="76">
        <v>82000000</v>
      </c>
      <c r="G24" s="76">
        <v>81000000</v>
      </c>
      <c r="H24" s="76">
        <v>43000000</v>
      </c>
      <c r="I24" s="73">
        <v>49000000</v>
      </c>
    </row>
    <row r="25" spans="1:9" x14ac:dyDescent="0.2">
      <c r="A25" s="16" t="s">
        <v>145</v>
      </c>
      <c r="B25" s="73">
        <v>164000000</v>
      </c>
      <c r="C25" s="73">
        <v>130000000</v>
      </c>
      <c r="D25" s="73">
        <v>106000000</v>
      </c>
      <c r="E25" s="73">
        <v>147000000</v>
      </c>
      <c r="F25" s="73">
        <v>138000000</v>
      </c>
      <c r="G25" s="73">
        <v>152000000</v>
      </c>
      <c r="H25" s="73">
        <v>158000000</v>
      </c>
      <c r="I25" s="73">
        <v>216000000</v>
      </c>
    </row>
    <row r="26" spans="1:9" x14ac:dyDescent="0.2">
      <c r="A26" s="16" t="s">
        <v>146</v>
      </c>
      <c r="B26" s="73">
        <v>269000000</v>
      </c>
      <c r="C26" s="73">
        <v>257000000</v>
      </c>
      <c r="D26" s="73">
        <v>247000000</v>
      </c>
      <c r="E26" s="73">
        <v>221000000</v>
      </c>
      <c r="F26" s="73">
        <v>335000000</v>
      </c>
      <c r="G26" s="73">
        <v>289000000</v>
      </c>
      <c r="H26" s="73">
        <v>297000000</v>
      </c>
      <c r="I26" s="73">
        <v>233000000</v>
      </c>
    </row>
    <row r="27" spans="1:9" x14ac:dyDescent="0.2">
      <c r="A27" s="16" t="s">
        <v>42</v>
      </c>
      <c r="B27" s="73">
        <v>206000000</v>
      </c>
      <c r="C27" s="73">
        <v>212000000</v>
      </c>
      <c r="D27" s="73">
        <v>196000000</v>
      </c>
      <c r="E27" s="73">
        <v>184000000</v>
      </c>
      <c r="F27" s="73">
        <v>151000000</v>
      </c>
      <c r="G27" s="73">
        <v>142000000</v>
      </c>
      <c r="H27" s="73">
        <v>129000000</v>
      </c>
      <c r="I27" s="73">
        <v>119000000</v>
      </c>
    </row>
    <row r="28" spans="1:9" x14ac:dyDescent="0.2">
      <c r="A28" s="16" t="s">
        <v>147</v>
      </c>
      <c r="B28" s="73">
        <v>0</v>
      </c>
      <c r="C28" s="73">
        <v>0</v>
      </c>
      <c r="D28" s="73">
        <v>0</v>
      </c>
      <c r="E28" s="73">
        <v>0</v>
      </c>
      <c r="F28" s="73">
        <v>169000000</v>
      </c>
      <c r="G28" s="73">
        <v>173000000</v>
      </c>
      <c r="H28" s="73">
        <v>119000000</v>
      </c>
      <c r="I28" s="73">
        <v>21000000</v>
      </c>
    </row>
    <row r="29" spans="1:9" x14ac:dyDescent="0.2">
      <c r="A29" s="16" t="s">
        <v>148</v>
      </c>
      <c r="B29" s="72">
        <v>735000000</v>
      </c>
      <c r="C29" s="72">
        <v>603000000</v>
      </c>
      <c r="D29" s="72">
        <v>604000000</v>
      </c>
      <c r="E29" s="72">
        <v>591000000</v>
      </c>
      <c r="F29" s="72">
        <v>493000000</v>
      </c>
      <c r="G29" s="72">
        <v>537000000</v>
      </c>
      <c r="H29" s="72">
        <v>567000000</v>
      </c>
      <c r="I29" s="72">
        <v>613000000</v>
      </c>
    </row>
    <row r="30" spans="1:9" x14ac:dyDescent="0.2">
      <c r="A30" s="16" t="s">
        <v>149</v>
      </c>
      <c r="B30" s="75">
        <f t="shared" ref="B30:I30" si="2">SUM(B24:B29)</f>
        <v>1402000000</v>
      </c>
      <c r="C30" s="75">
        <f t="shared" si="2"/>
        <v>1248000000</v>
      </c>
      <c r="D30" s="75">
        <f t="shared" si="2"/>
        <v>1212000000</v>
      </c>
      <c r="E30" s="75">
        <f t="shared" si="2"/>
        <v>1214000000</v>
      </c>
      <c r="F30" s="75">
        <f t="shared" si="2"/>
        <v>1368000000</v>
      </c>
      <c r="G30" s="75">
        <f t="shared" si="2"/>
        <v>1374000000</v>
      </c>
      <c r="H30" s="75">
        <f t="shared" si="2"/>
        <v>1313000000</v>
      </c>
      <c r="I30" s="75">
        <f t="shared" si="2"/>
        <v>1251000000</v>
      </c>
    </row>
    <row r="31" spans="1:9" x14ac:dyDescent="0.2">
      <c r="B31" s="54"/>
      <c r="C31" s="54"/>
      <c r="D31" s="54"/>
      <c r="E31" s="54"/>
      <c r="F31" s="54"/>
    </row>
    <row r="32" spans="1:9" x14ac:dyDescent="0.2">
      <c r="A32" s="16" t="s">
        <v>150</v>
      </c>
      <c r="B32" s="73">
        <v>1913000000</v>
      </c>
      <c r="C32" s="73">
        <v>2075000000</v>
      </c>
      <c r="D32" s="73">
        <v>2071000000</v>
      </c>
      <c r="E32" s="73">
        <v>1991000000</v>
      </c>
      <c r="F32" s="73">
        <v>1979000000</v>
      </c>
      <c r="G32" s="73">
        <v>1972000000</v>
      </c>
      <c r="H32" s="73">
        <v>2001000000</v>
      </c>
      <c r="I32" s="73">
        <v>1528000000</v>
      </c>
    </row>
    <row r="33" spans="1:9" x14ac:dyDescent="0.2">
      <c r="A33" s="16" t="s">
        <v>151</v>
      </c>
      <c r="B33" s="73">
        <v>619000000</v>
      </c>
      <c r="C33" s="73">
        <v>616000000</v>
      </c>
      <c r="D33" s="73">
        <v>592000000</v>
      </c>
      <c r="E33" s="73">
        <v>605000000</v>
      </c>
      <c r="F33" s="73">
        <v>384000000</v>
      </c>
      <c r="G33" s="73">
        <v>382000000</v>
      </c>
      <c r="H33" s="73">
        <v>346000000</v>
      </c>
      <c r="I33" s="73">
        <v>320000000</v>
      </c>
    </row>
    <row r="34" spans="1:9" x14ac:dyDescent="0.2">
      <c r="A34" s="16" t="s">
        <v>152</v>
      </c>
      <c r="B34" s="72">
        <v>345000000</v>
      </c>
      <c r="C34" s="72">
        <v>320000000</v>
      </c>
      <c r="D34" s="72">
        <v>314000000</v>
      </c>
      <c r="E34" s="72">
        <v>283000000</v>
      </c>
      <c r="F34" s="72">
        <v>146000000</v>
      </c>
      <c r="G34" s="72">
        <v>131000000</v>
      </c>
      <c r="H34" s="72">
        <v>135000000</v>
      </c>
      <c r="I34" s="72">
        <v>130000000</v>
      </c>
    </row>
    <row r="35" spans="1:9" x14ac:dyDescent="0.2">
      <c r="A35" s="46" t="s">
        <v>153</v>
      </c>
      <c r="B35" s="71">
        <f t="shared" ref="B35:I35" si="3">SUM(B32:B34)+B30</f>
        <v>4279000000</v>
      </c>
      <c r="C35" s="71">
        <f t="shared" si="3"/>
        <v>4259000000</v>
      </c>
      <c r="D35" s="71">
        <f t="shared" si="3"/>
        <v>4189000000</v>
      </c>
      <c r="E35" s="71">
        <f t="shared" si="3"/>
        <v>4093000000</v>
      </c>
      <c r="F35" s="71">
        <f t="shared" si="3"/>
        <v>3877000000</v>
      </c>
      <c r="G35" s="71">
        <f t="shared" si="3"/>
        <v>3859000000</v>
      </c>
      <c r="H35" s="71">
        <f t="shared" si="3"/>
        <v>3795000000</v>
      </c>
      <c r="I35" s="71">
        <f t="shared" si="3"/>
        <v>3229000000</v>
      </c>
    </row>
    <row r="36" spans="1:9" x14ac:dyDescent="0.2">
      <c r="B36" s="74"/>
      <c r="C36" s="74"/>
      <c r="D36" s="74"/>
      <c r="E36" s="74"/>
      <c r="F36" s="74"/>
      <c r="G36" s="32"/>
      <c r="H36" s="32"/>
      <c r="I36" s="32"/>
    </row>
    <row r="37" spans="1:9" x14ac:dyDescent="0.2">
      <c r="A37" s="16" t="s">
        <v>154</v>
      </c>
      <c r="B37" s="72">
        <v>142000000</v>
      </c>
      <c r="C37" s="72">
        <v>142000000</v>
      </c>
      <c r="D37" s="72">
        <v>142000000</v>
      </c>
      <c r="E37" s="72">
        <v>142000000</v>
      </c>
      <c r="F37" s="72">
        <v>142000000</v>
      </c>
      <c r="G37" s="72">
        <v>142000000</v>
      </c>
      <c r="H37" s="72">
        <v>142000000</v>
      </c>
      <c r="I37" s="72">
        <v>142000000</v>
      </c>
    </row>
    <row r="38" spans="1:9" x14ac:dyDescent="0.2">
      <c r="B38" s="74"/>
      <c r="C38" s="74"/>
      <c r="D38" s="74"/>
      <c r="E38" s="74"/>
      <c r="F38" s="74"/>
      <c r="G38" s="32"/>
      <c r="H38" s="32"/>
      <c r="I38" s="32"/>
    </row>
    <row r="39" spans="1:9" x14ac:dyDescent="0.2">
      <c r="A39" s="16" t="s">
        <v>155</v>
      </c>
      <c r="B39" s="73">
        <v>2000000</v>
      </c>
      <c r="C39" s="73">
        <v>2000000</v>
      </c>
      <c r="D39" s="73">
        <v>2000000</v>
      </c>
      <c r="E39" s="73">
        <v>2000000</v>
      </c>
      <c r="F39" s="73">
        <v>2000000</v>
      </c>
      <c r="G39" s="73">
        <v>2000000</v>
      </c>
      <c r="H39" s="73">
        <v>2000000</v>
      </c>
      <c r="I39" s="73">
        <v>2000000</v>
      </c>
    </row>
    <row r="40" spans="1:9" x14ac:dyDescent="0.2">
      <c r="A40" s="16" t="s">
        <v>156</v>
      </c>
      <c r="B40" s="73">
        <v>3812000000</v>
      </c>
      <c r="C40" s="73">
        <v>3816000000</v>
      </c>
      <c r="D40" s="73">
        <v>3828000000</v>
      </c>
      <c r="E40" s="73">
        <v>3834000000</v>
      </c>
      <c r="F40" s="73">
        <v>3850000000</v>
      </c>
      <c r="G40" s="73">
        <v>3853000000</v>
      </c>
      <c r="H40" s="73">
        <v>3865000000</v>
      </c>
      <c r="I40" s="73">
        <v>3871000000</v>
      </c>
    </row>
    <row r="41" spans="1:9" x14ac:dyDescent="0.2">
      <c r="A41" s="16" t="s">
        <v>157</v>
      </c>
      <c r="B41" s="73">
        <v>0</v>
      </c>
      <c r="C41" s="73">
        <v>-8000000</v>
      </c>
      <c r="D41" s="73">
        <v>-15000000</v>
      </c>
      <c r="E41" s="73">
        <v>-34000000</v>
      </c>
      <c r="F41" s="73">
        <v>171000000</v>
      </c>
      <c r="G41" s="73">
        <v>136000000</v>
      </c>
      <c r="H41" s="73">
        <v>144000000</v>
      </c>
      <c r="I41" s="73">
        <v>-90000000</v>
      </c>
    </row>
    <row r="42" spans="1:9" x14ac:dyDescent="0.2">
      <c r="A42" s="16" t="s">
        <v>158</v>
      </c>
      <c r="B42" s="72">
        <v>-526000000</v>
      </c>
      <c r="C42" s="72">
        <v>-511000000</v>
      </c>
      <c r="D42" s="72">
        <v>-498000000</v>
      </c>
      <c r="E42" s="72">
        <v>-490000000</v>
      </c>
      <c r="F42" s="72">
        <v>-494000000</v>
      </c>
      <c r="G42" s="72">
        <v>-481000000</v>
      </c>
      <c r="H42" s="72">
        <v>-512000000</v>
      </c>
      <c r="I42" s="72">
        <v>-424000000</v>
      </c>
    </row>
    <row r="43" spans="1:9" x14ac:dyDescent="0.2">
      <c r="A43" s="46" t="s">
        <v>159</v>
      </c>
      <c r="B43" s="71">
        <f t="shared" ref="B43:I43" si="4">SUM(B39:B42)</f>
        <v>3288000000</v>
      </c>
      <c r="C43" s="71">
        <f t="shared" si="4"/>
        <v>3299000000</v>
      </c>
      <c r="D43" s="71">
        <f t="shared" si="4"/>
        <v>3317000000</v>
      </c>
      <c r="E43" s="71">
        <f t="shared" si="4"/>
        <v>3312000000</v>
      </c>
      <c r="F43" s="71">
        <f t="shared" si="4"/>
        <v>3529000000</v>
      </c>
      <c r="G43" s="71">
        <f t="shared" si="4"/>
        <v>3510000000</v>
      </c>
      <c r="H43" s="71">
        <f t="shared" si="4"/>
        <v>3499000000</v>
      </c>
      <c r="I43" s="71">
        <f t="shared" si="4"/>
        <v>3359000000</v>
      </c>
    </row>
    <row r="44" spans="1:9" ht="13.5" thickBot="1" x14ac:dyDescent="0.25">
      <c r="A44" s="70" t="s">
        <v>160</v>
      </c>
      <c r="B44" s="69">
        <f t="shared" ref="B44:I44" si="5">SUM(B35,B37,B43)</f>
        <v>7709000000</v>
      </c>
      <c r="C44" s="69">
        <f t="shared" si="5"/>
        <v>7700000000</v>
      </c>
      <c r="D44" s="69">
        <f t="shared" si="5"/>
        <v>7648000000</v>
      </c>
      <c r="E44" s="69">
        <f t="shared" si="5"/>
        <v>7547000000</v>
      </c>
      <c r="F44" s="69">
        <f t="shared" si="5"/>
        <v>7548000000</v>
      </c>
      <c r="G44" s="69">
        <f t="shared" si="5"/>
        <v>7511000000</v>
      </c>
      <c r="H44" s="69">
        <f t="shared" si="5"/>
        <v>7436000000</v>
      </c>
      <c r="I44" s="69">
        <f t="shared" si="5"/>
        <v>6730000000</v>
      </c>
    </row>
    <row r="45" spans="1:9" ht="13.5" thickTop="1" x14ac:dyDescent="0.2">
      <c r="B45" s="68"/>
      <c r="C45" s="68"/>
      <c r="D45" s="68"/>
      <c r="E45" s="68"/>
      <c r="F45" s="68"/>
      <c r="G45" s="68"/>
      <c r="H45" s="68"/>
      <c r="I45" s="68"/>
    </row>
    <row r="46" spans="1:9" x14ac:dyDescent="0.2"/>
  </sheetData>
  <hyperlinks>
    <hyperlink ref="J2" location="Index!A1" display="Back" xr:uid="{00000000-0004-0000-0400-000000000000}"/>
  </hyperlinks>
  <pageMargins left="0.75" right="0.75" top="1" bottom="1" header="0.5" footer="0.5"/>
  <pageSetup scale="7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2"/>
  <sheetViews>
    <sheetView showGridLines="0" zoomScale="80" zoomScaleNormal="80" workbookViewId="0"/>
  </sheetViews>
  <sheetFormatPr defaultColWidth="0" defaultRowHeight="12.75" zeroHeight="1" x14ac:dyDescent="0.2"/>
  <cols>
    <col min="1" max="1" width="3.5703125" style="134" customWidth="1"/>
    <col min="2" max="2" width="49.140625" style="134" customWidth="1"/>
    <col min="3" max="3" width="12.85546875" style="134" customWidth="1"/>
    <col min="4" max="4" width="0.85546875" style="134" customWidth="1"/>
    <col min="5" max="11" width="12.85546875" style="134" customWidth="1"/>
    <col min="12" max="12" width="6.5703125" style="134" customWidth="1"/>
    <col min="13" max="13" width="2.7109375" style="134" customWidth="1"/>
    <col min="14" max="16384" width="13.7109375" style="134" hidden="1"/>
  </cols>
  <sheetData>
    <row r="1" spans="1:12" s="1" customFormat="1" x14ac:dyDescent="0.2">
      <c r="A1" s="1" t="s">
        <v>8</v>
      </c>
    </row>
    <row r="2" spans="1:12" s="1" customFormat="1" x14ac:dyDescent="0.2">
      <c r="L2" s="126" t="s">
        <v>16</v>
      </c>
    </row>
    <row r="3" spans="1:12" s="1" customFormat="1" x14ac:dyDescent="0.2"/>
    <row r="4" spans="1:12" s="1" customFormat="1" x14ac:dyDescent="0.2"/>
    <row r="5" spans="1:12" s="1" customFormat="1" x14ac:dyDescent="0.2">
      <c r="A5" s="206" t="s">
        <v>3</v>
      </c>
      <c r="B5" s="208"/>
    </row>
    <row r="6" spans="1:12" s="1" customFormat="1" x14ac:dyDescent="0.2">
      <c r="A6" s="210" t="s">
        <v>27</v>
      </c>
      <c r="B6" s="208"/>
      <c r="C6" s="78" t="s">
        <v>137</v>
      </c>
      <c r="E6" s="34" t="s">
        <v>129</v>
      </c>
      <c r="F6" s="34" t="s">
        <v>130</v>
      </c>
      <c r="G6" s="34" t="s">
        <v>131</v>
      </c>
      <c r="H6" s="34" t="s">
        <v>132</v>
      </c>
      <c r="I6" s="34" t="s">
        <v>134</v>
      </c>
      <c r="J6" s="34" t="s">
        <v>135</v>
      </c>
      <c r="K6" s="34" t="s">
        <v>136</v>
      </c>
    </row>
    <row r="7" spans="1:12" s="1" customFormat="1" x14ac:dyDescent="0.2">
      <c r="A7" s="32"/>
      <c r="B7" s="32"/>
      <c r="C7" s="32"/>
      <c r="E7" s="32"/>
      <c r="F7" s="32"/>
      <c r="G7" s="32"/>
      <c r="H7" s="32"/>
      <c r="I7" s="32"/>
      <c r="J7" s="32"/>
      <c r="K7" s="32"/>
    </row>
    <row r="8" spans="1:12" x14ac:dyDescent="0.2"/>
    <row r="9" spans="1:12" x14ac:dyDescent="0.2">
      <c r="B9" s="134" t="str">
        <f>'Balance Sheet'!A9</f>
        <v>Cash and cash equivalents</v>
      </c>
      <c r="C9" s="176">
        <v>390000000</v>
      </c>
      <c r="E9" s="176">
        <v>255000000</v>
      </c>
      <c r="F9" s="176">
        <v>309000000</v>
      </c>
      <c r="G9" s="176">
        <v>468000000</v>
      </c>
      <c r="H9" s="176">
        <v>658000000</v>
      </c>
      <c r="I9" s="176">
        <v>553000000</v>
      </c>
      <c r="J9" s="176">
        <v>993000000</v>
      </c>
      <c r="K9" s="176">
        <v>586000000</v>
      </c>
    </row>
    <row r="10" spans="1:12" x14ac:dyDescent="0.2">
      <c r="B10" s="134" t="str">
        <f>'Balance Sheet'!A10</f>
        <v>Accounts receivable, net</v>
      </c>
      <c r="C10" s="178">
        <v>1286000000</v>
      </c>
      <c r="E10" s="178">
        <v>1418000000</v>
      </c>
      <c r="F10" s="178">
        <v>1396000000</v>
      </c>
      <c r="G10" s="178">
        <v>1397000000</v>
      </c>
      <c r="H10" s="178">
        <v>1114000000</v>
      </c>
      <c r="I10" s="178">
        <v>1026000000</v>
      </c>
      <c r="J10" s="178">
        <v>930000000</v>
      </c>
      <c r="K10" s="178">
        <v>951000000</v>
      </c>
    </row>
    <row r="11" spans="1:12" x14ac:dyDescent="0.2">
      <c r="B11" s="134" t="str">
        <f>CONCATENATE('Balance Sheet'!A25,"and ",'Balance Sheet'!A29)</f>
        <v>Accounts payableand Other current liabilities</v>
      </c>
      <c r="C11" s="178">
        <v>899000000</v>
      </c>
      <c r="E11" s="178">
        <v>733000000</v>
      </c>
      <c r="F11" s="178">
        <v>710000000</v>
      </c>
      <c r="G11" s="178">
        <v>738000000</v>
      </c>
      <c r="H11" s="178">
        <v>631000000</v>
      </c>
      <c r="I11" s="178">
        <v>689000000</v>
      </c>
      <c r="J11" s="178">
        <v>725000000</v>
      </c>
      <c r="K11" s="178">
        <v>829000000</v>
      </c>
    </row>
    <row r="12" spans="1:12" x14ac:dyDescent="0.2">
      <c r="B12" s="134" t="str">
        <f>'Balance Sheet'!A26</f>
        <v>Accrued compensation and benefits costs</v>
      </c>
      <c r="C12" s="178">
        <v>269000000</v>
      </c>
      <c r="E12" s="178">
        <v>257000000</v>
      </c>
      <c r="F12" s="178">
        <v>247000000</v>
      </c>
      <c r="G12" s="178">
        <v>221000000</v>
      </c>
      <c r="H12" s="178">
        <v>335000000</v>
      </c>
      <c r="I12" s="178">
        <v>289000000</v>
      </c>
      <c r="J12" s="178">
        <v>297000000</v>
      </c>
      <c r="K12" s="178">
        <v>233000000</v>
      </c>
    </row>
    <row r="13" spans="1:12" x14ac:dyDescent="0.2">
      <c r="B13" s="134" t="str">
        <f>'Balance Sheet'!A27</f>
        <v>Unearned income</v>
      </c>
      <c r="C13" s="178">
        <v>206000000</v>
      </c>
      <c r="E13" s="178">
        <v>212000000</v>
      </c>
      <c r="F13" s="178">
        <v>196000000</v>
      </c>
      <c r="G13" s="178">
        <v>184000000</v>
      </c>
      <c r="H13" s="178">
        <v>151000000</v>
      </c>
      <c r="I13" s="178">
        <v>142000000</v>
      </c>
      <c r="J13" s="178">
        <v>129000000</v>
      </c>
      <c r="K13" s="178">
        <v>119000000</v>
      </c>
    </row>
    <row r="14" spans="1:12" x14ac:dyDescent="0.2"/>
    <row r="15" spans="1:12" x14ac:dyDescent="0.2">
      <c r="B15" s="188" t="s">
        <v>52</v>
      </c>
      <c r="C15" s="189">
        <v>1941000000</v>
      </c>
      <c r="E15" s="189">
        <f>SUMIF('Balance Sheet'!$B$7:$P$7,E$6,'Balance Sheet'!$B$24:$P$24)+SUMIF('Balance Sheet'!$B$7:$P$7,E$6,'Balance Sheet'!$B$32:$P$32)</f>
        <v>2121000000</v>
      </c>
      <c r="F15" s="189">
        <f>SUMIF('Balance Sheet'!$B$7:$P$7,F$6,'Balance Sheet'!$B$24:$P$24)+SUMIF('Balance Sheet'!$B$7:$P$7,F$6,'Balance Sheet'!$B$32:$P$32)</f>
        <v>2130000000</v>
      </c>
      <c r="G15" s="189">
        <f>SUMIF('Balance Sheet'!$B$7:$P$7,G$6,'Balance Sheet'!$B$24:$P$24)+SUMIF('Balance Sheet'!$B$7:$P$7,G$6,'Balance Sheet'!$B$32:$P$32)</f>
        <v>2062000000</v>
      </c>
      <c r="H15" s="189">
        <f>SUMIF('Balance Sheet'!$B$7:$P$7,H$6,'Balance Sheet'!$B$24:$P$24)+SUMIF('Balance Sheet'!$B$7:$P$7,H$6,'Balance Sheet'!$B$32:$P$32)</f>
        <v>2061000000</v>
      </c>
      <c r="I15" s="189">
        <f>SUMIF('Balance Sheet'!$B$7:$P$7,I$6,'Balance Sheet'!$B$24:$P$24)+SUMIF('Balance Sheet'!$B$7:$P$7,I$6,'Balance Sheet'!$B$32:$P$32)</f>
        <v>2053000000</v>
      </c>
      <c r="J15" s="189">
        <f>SUMIF('Balance Sheet'!$B$7:$P$7,J$6,'Balance Sheet'!$B$24:$P$24)+SUMIF('Balance Sheet'!$B$7:$P$7,J$6,'Balance Sheet'!$B$32:$P$32)</f>
        <v>2044000000</v>
      </c>
      <c r="K15" s="189">
        <f>SUMIF('Balance Sheet'!$B$7:$P$7,K$6,'Balance Sheet'!$B$24:$P$24)+SUMIF('Balance Sheet'!$B$7:$P$7,K$6,'Balance Sheet'!$B$32:$P$32)</f>
        <v>1577000000</v>
      </c>
    </row>
    <row r="16" spans="1:12" x14ac:dyDescent="0.2">
      <c r="B16" s="190" t="s">
        <v>51</v>
      </c>
      <c r="C16" s="191">
        <v>694000000</v>
      </c>
      <c r="D16" s="152"/>
      <c r="E16" s="191">
        <v>699000000</v>
      </c>
      <c r="F16" s="191">
        <v>719000000</v>
      </c>
      <c r="G16" s="191">
        <v>727000000</v>
      </c>
      <c r="H16" s="191">
        <v>732000000</v>
      </c>
      <c r="I16" s="191">
        <v>728000000</v>
      </c>
      <c r="J16" s="191">
        <v>709000000</v>
      </c>
      <c r="K16" s="191">
        <v>711000000</v>
      </c>
    </row>
    <row r="17" spans="2:11" x14ac:dyDescent="0.2">
      <c r="B17" s="192" t="s">
        <v>50</v>
      </c>
      <c r="C17" s="178">
        <v>750000000</v>
      </c>
      <c r="E17" s="178">
        <v>848000000</v>
      </c>
      <c r="F17" s="178">
        <v>846000000</v>
      </c>
      <c r="G17" s="178">
        <v>844000000</v>
      </c>
      <c r="H17" s="178">
        <v>842000000</v>
      </c>
      <c r="I17" s="178">
        <v>840000000</v>
      </c>
      <c r="J17" s="178">
        <v>837000000</v>
      </c>
      <c r="K17" s="178">
        <v>835000000</v>
      </c>
    </row>
    <row r="18" spans="2:11" x14ac:dyDescent="0.2">
      <c r="B18" s="192" t="s">
        <v>49</v>
      </c>
      <c r="C18" s="178">
        <v>510000000</v>
      </c>
      <c r="E18" s="178">
        <v>510000000</v>
      </c>
      <c r="F18" s="178">
        <v>510000000</v>
      </c>
      <c r="G18" s="178">
        <v>510000000</v>
      </c>
      <c r="H18" s="178">
        <v>510000000</v>
      </c>
      <c r="I18" s="178">
        <v>510000000</v>
      </c>
      <c r="J18" s="178">
        <v>510000000</v>
      </c>
      <c r="K18" s="178">
        <v>34000000</v>
      </c>
    </row>
    <row r="19" spans="2:11" x14ac:dyDescent="0.2">
      <c r="B19" s="192" t="s">
        <v>48</v>
      </c>
      <c r="C19" s="178">
        <v>0</v>
      </c>
      <c r="E19" s="178">
        <v>70000000</v>
      </c>
      <c r="F19" s="178">
        <v>70000000</v>
      </c>
      <c r="G19" s="178">
        <v>0</v>
      </c>
      <c r="H19" s="178">
        <v>0</v>
      </c>
      <c r="I19" s="178">
        <v>0</v>
      </c>
      <c r="J19" s="178">
        <v>0</v>
      </c>
      <c r="K19" s="178">
        <v>0</v>
      </c>
    </row>
    <row r="20" spans="2:11" x14ac:dyDescent="0.2">
      <c r="B20" s="192" t="s">
        <v>47</v>
      </c>
      <c r="C20" s="178">
        <v>43000000</v>
      </c>
      <c r="E20" s="178">
        <v>48000000</v>
      </c>
      <c r="F20" s="178">
        <v>46000000</v>
      </c>
      <c r="G20" s="178">
        <v>39000000</v>
      </c>
      <c r="H20" s="178">
        <v>33000000</v>
      </c>
      <c r="I20" s="178">
        <v>28000000</v>
      </c>
      <c r="J20" s="178">
        <v>36000000</v>
      </c>
      <c r="K20" s="178">
        <v>30000000</v>
      </c>
    </row>
    <row r="21" spans="2:11" x14ac:dyDescent="0.2">
      <c r="B21" s="192" t="s">
        <v>46</v>
      </c>
      <c r="C21" s="178">
        <v>-56000000</v>
      </c>
      <c r="E21" s="178">
        <v>-54000000</v>
      </c>
      <c r="F21" s="178">
        <v>-61000000</v>
      </c>
      <c r="G21" s="178">
        <v>-58000000</v>
      </c>
      <c r="H21" s="178">
        <v>-56000000</v>
      </c>
      <c r="I21" s="178">
        <v>-53000000</v>
      </c>
      <c r="J21" s="178">
        <v>-48000000</v>
      </c>
      <c r="K21" s="178">
        <v>-33000000</v>
      </c>
    </row>
    <row r="22" spans="2:11" x14ac:dyDescent="0.2"/>
  </sheetData>
  <mergeCells count="2">
    <mergeCell ref="A5:B5"/>
    <mergeCell ref="A6:B6"/>
  </mergeCells>
  <hyperlinks>
    <hyperlink ref="L2" location="Index!A1" display="Back" xr:uid="{00000000-0004-0000-0500-000000000000}"/>
  </hyperlinks>
  <pageMargins left="0.75" right="0.75" top="1" bottom="1" header="0.5" footer="0.5"/>
  <pageSetup scale="7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63"/>
  <sheetViews>
    <sheetView showGridLines="0" zoomScale="80" zoomScaleNormal="80" workbookViewId="0">
      <pane xSplit="1" ySplit="6" topLeftCell="B7" activePane="bottomRight" state="frozen"/>
      <selection pane="topRight" activeCell="B1" sqref="B1"/>
      <selection pane="bottomLeft" activeCell="A7" sqref="A7"/>
      <selection pane="bottomRight"/>
    </sheetView>
  </sheetViews>
  <sheetFormatPr defaultColWidth="0" defaultRowHeight="12.75" zeroHeight="1" x14ac:dyDescent="0.2"/>
  <cols>
    <col min="1" max="1" width="61" style="134" customWidth="1"/>
    <col min="2" max="2" width="0.85546875" style="134" customWidth="1"/>
    <col min="3" max="3" width="12.85546875" style="134" customWidth="1"/>
    <col min="4" max="4" width="0.85546875" style="134" customWidth="1"/>
    <col min="5" max="8" width="12.85546875" style="134" customWidth="1"/>
    <col min="9" max="9" width="0.85546875" style="134" customWidth="1"/>
    <col min="10" max="10" width="12.85546875" style="134" customWidth="1"/>
    <col min="11" max="11" width="0.85546875" style="134" customWidth="1"/>
    <col min="12" max="14" width="12.85546875" style="134" customWidth="1"/>
    <col min="15" max="15" width="7.7109375" style="134" customWidth="1"/>
    <col min="16" max="16" width="3.5703125" style="134" customWidth="1"/>
    <col min="17" max="16384" width="13.7109375" style="134" hidden="1"/>
  </cols>
  <sheetData>
    <row r="1" spans="1:15" s="1" customFormat="1" x14ac:dyDescent="0.2">
      <c r="A1" s="1" t="s">
        <v>8</v>
      </c>
    </row>
    <row r="2" spans="1:15" s="1" customFormat="1" x14ac:dyDescent="0.2">
      <c r="N2" s="16"/>
      <c r="O2" s="126" t="s">
        <v>16</v>
      </c>
    </row>
    <row r="3" spans="1:15" s="1" customFormat="1" x14ac:dyDescent="0.2"/>
    <row r="4" spans="1:15" s="1" customFormat="1" x14ac:dyDescent="0.2"/>
    <row r="5" spans="1:15" s="1" customFormat="1" x14ac:dyDescent="0.2">
      <c r="A5" s="30" t="s">
        <v>59</v>
      </c>
    </row>
    <row r="6" spans="1:15" s="1" customFormat="1" x14ac:dyDescent="0.2">
      <c r="A6" s="27" t="s">
        <v>27</v>
      </c>
      <c r="C6" s="33" t="s">
        <v>58</v>
      </c>
      <c r="E6" s="34" t="s">
        <v>129</v>
      </c>
      <c r="F6" s="34" t="s">
        <v>130</v>
      </c>
      <c r="G6" s="34" t="s">
        <v>131</v>
      </c>
      <c r="H6" s="34" t="s">
        <v>132</v>
      </c>
      <c r="J6" s="33" t="s">
        <v>133</v>
      </c>
      <c r="L6" s="34" t="s">
        <v>134</v>
      </c>
      <c r="M6" s="34" t="s">
        <v>135</v>
      </c>
      <c r="N6" s="34" t="s">
        <v>136</v>
      </c>
    </row>
    <row r="7" spans="1:15" ht="16.7" customHeight="1" x14ac:dyDescent="0.2">
      <c r="A7" s="173" t="s">
        <v>57</v>
      </c>
      <c r="B7" s="152"/>
      <c r="C7" s="174"/>
      <c r="D7" s="152"/>
      <c r="E7" s="152"/>
      <c r="F7" s="152"/>
      <c r="G7" s="152"/>
      <c r="H7" s="152"/>
      <c r="J7" s="174"/>
      <c r="L7" s="152"/>
      <c r="M7" s="152"/>
      <c r="N7" s="152"/>
    </row>
    <row r="8" spans="1:15" ht="16.7" customHeight="1" x14ac:dyDescent="0.2">
      <c r="A8" s="160" t="s">
        <v>171</v>
      </c>
      <c r="C8" s="175">
        <v>-983000000</v>
      </c>
      <c r="E8" s="176">
        <v>-6000000</v>
      </c>
      <c r="F8" s="176">
        <v>-4000000</v>
      </c>
      <c r="G8" s="176">
        <v>-17000000</v>
      </c>
      <c r="H8" s="176">
        <v>208000000</v>
      </c>
      <c r="J8" s="175">
        <v>181000000</v>
      </c>
      <c r="L8" s="176">
        <v>-50000000</v>
      </c>
      <c r="M8" s="176">
        <v>11000000</v>
      </c>
      <c r="N8" s="176">
        <v>-237000000</v>
      </c>
    </row>
    <row r="9" spans="1:15" ht="16.7" customHeight="1" x14ac:dyDescent="0.2">
      <c r="A9" s="134" t="s">
        <v>172</v>
      </c>
      <c r="C9" s="177">
        <v>613000000</v>
      </c>
      <c r="E9" s="178">
        <v>125000000</v>
      </c>
      <c r="F9" s="178">
        <v>130000000</v>
      </c>
      <c r="G9" s="178">
        <v>123000000</v>
      </c>
      <c r="H9" s="178">
        <v>119000000</v>
      </c>
      <c r="J9" s="177">
        <v>497000000</v>
      </c>
      <c r="L9" s="178">
        <v>117000000</v>
      </c>
      <c r="M9" s="178">
        <v>117000000</v>
      </c>
      <c r="N9" s="178">
        <v>113000000</v>
      </c>
    </row>
    <row r="10" spans="1:15" ht="16.7" customHeight="1" x14ac:dyDescent="0.2">
      <c r="A10" s="134" t="s">
        <v>115</v>
      </c>
      <c r="C10" s="177">
        <v>935000000</v>
      </c>
      <c r="E10" s="178">
        <v>0</v>
      </c>
      <c r="F10" s="178">
        <v>0</v>
      </c>
      <c r="G10" s="178">
        <v>0</v>
      </c>
      <c r="H10" s="178">
        <v>0</v>
      </c>
      <c r="J10" s="177">
        <v>0</v>
      </c>
      <c r="L10" s="178">
        <v>0</v>
      </c>
      <c r="M10" s="178">
        <v>0</v>
      </c>
      <c r="N10" s="178">
        <v>0</v>
      </c>
    </row>
    <row r="11" spans="1:15" ht="16.7" customHeight="1" x14ac:dyDescent="0.2">
      <c r="A11" s="134" t="s">
        <v>173</v>
      </c>
      <c r="C11" s="177">
        <v>-160000000</v>
      </c>
      <c r="E11" s="178">
        <v>-6000000</v>
      </c>
      <c r="F11" s="178">
        <v>-25000000</v>
      </c>
      <c r="G11" s="178">
        <v>24000000</v>
      </c>
      <c r="H11" s="178">
        <v>-223000000</v>
      </c>
      <c r="J11" s="177">
        <v>-230000000</v>
      </c>
      <c r="L11" s="178">
        <v>-8000000</v>
      </c>
      <c r="M11" s="178">
        <v>-39000000</v>
      </c>
      <c r="N11" s="178">
        <v>-43000000</v>
      </c>
    </row>
    <row r="12" spans="1:15" ht="16.7" customHeight="1" x14ac:dyDescent="0.2">
      <c r="A12" s="134" t="s">
        <v>174</v>
      </c>
      <c r="C12" s="177">
        <v>-7000000</v>
      </c>
      <c r="E12" s="178">
        <v>-3000000</v>
      </c>
      <c r="F12" s="178">
        <v>-4000000</v>
      </c>
      <c r="G12" s="178">
        <v>-3000000</v>
      </c>
      <c r="H12" s="178">
        <v>0</v>
      </c>
      <c r="J12" s="177">
        <v>-10000000</v>
      </c>
      <c r="L12" s="178">
        <v>-1000000</v>
      </c>
      <c r="M12" s="178">
        <v>0</v>
      </c>
      <c r="N12" s="178">
        <v>0</v>
      </c>
    </row>
    <row r="13" spans="1:15" ht="16.7" customHeight="1" x14ac:dyDescent="0.2">
      <c r="A13" s="134" t="s">
        <v>175</v>
      </c>
      <c r="C13" s="177">
        <v>0</v>
      </c>
      <c r="E13" s="178">
        <v>2000000</v>
      </c>
      <c r="F13" s="178">
        <v>2000000</v>
      </c>
      <c r="G13" s="178">
        <v>3000000</v>
      </c>
      <c r="H13" s="178">
        <v>2000000</v>
      </c>
      <c r="J13" s="177">
        <v>9000000</v>
      </c>
      <c r="L13" s="178">
        <v>2000000</v>
      </c>
      <c r="M13" s="178">
        <v>6000000</v>
      </c>
      <c r="N13" s="178">
        <v>1000000</v>
      </c>
    </row>
    <row r="14" spans="1:15" ht="16.7" customHeight="1" x14ac:dyDescent="0.2">
      <c r="A14" s="134" t="s">
        <v>56</v>
      </c>
      <c r="C14" s="177">
        <v>0</v>
      </c>
      <c r="E14" s="178">
        <v>0</v>
      </c>
      <c r="F14" s="178">
        <v>0</v>
      </c>
      <c r="G14" s="178">
        <v>0</v>
      </c>
      <c r="H14" s="178">
        <v>0</v>
      </c>
      <c r="J14" s="177">
        <v>0</v>
      </c>
      <c r="L14" s="178">
        <v>0</v>
      </c>
      <c r="M14" s="178">
        <v>0</v>
      </c>
      <c r="N14" s="178">
        <v>108000000</v>
      </c>
    </row>
    <row r="15" spans="1:15" ht="16.7" customHeight="1" x14ac:dyDescent="0.2">
      <c r="A15" s="134" t="s">
        <v>118</v>
      </c>
      <c r="C15" s="177">
        <v>2000000</v>
      </c>
      <c r="E15" s="178">
        <v>-7000000</v>
      </c>
      <c r="F15" s="178">
        <v>-25000000</v>
      </c>
      <c r="G15" s="178">
        <v>-16000000</v>
      </c>
      <c r="H15" s="178">
        <v>-1000000</v>
      </c>
      <c r="J15" s="177">
        <v>-49000000</v>
      </c>
      <c r="L15" s="178">
        <v>15000000</v>
      </c>
      <c r="M15" s="178">
        <v>-60000000</v>
      </c>
      <c r="N15" s="178">
        <v>54000000</v>
      </c>
    </row>
    <row r="16" spans="1:15" ht="16.7" customHeight="1" x14ac:dyDescent="0.2">
      <c r="A16" s="134" t="s">
        <v>176</v>
      </c>
      <c r="C16" s="177">
        <v>23000000</v>
      </c>
      <c r="E16" s="178">
        <v>6000000</v>
      </c>
      <c r="F16" s="178">
        <v>12000000</v>
      </c>
      <c r="G16" s="178">
        <v>8000000</v>
      </c>
      <c r="H16" s="178">
        <v>14000000</v>
      </c>
      <c r="J16" s="177">
        <v>40000000</v>
      </c>
      <c r="L16" s="178">
        <v>7000000</v>
      </c>
      <c r="M16" s="178">
        <v>12000000</v>
      </c>
      <c r="N16" s="178">
        <v>11000000</v>
      </c>
    </row>
    <row r="17" spans="1:14" ht="16.7" customHeight="1" x14ac:dyDescent="0.2">
      <c r="A17" s="203" t="s">
        <v>232</v>
      </c>
      <c r="C17" s="177">
        <v>-323000000</v>
      </c>
      <c r="E17" s="178">
        <v>-216000000</v>
      </c>
      <c r="F17" s="178">
        <v>-18000000</v>
      </c>
      <c r="G17" s="178">
        <v>-15000000</v>
      </c>
      <c r="H17" s="178">
        <v>119000000</v>
      </c>
      <c r="J17" s="177">
        <v>-130000000</v>
      </c>
      <c r="L17" s="178">
        <v>-119000000</v>
      </c>
      <c r="M17" s="178">
        <v>54000000</v>
      </c>
      <c r="N17" s="178">
        <v>-37000000</v>
      </c>
    </row>
    <row r="18" spans="1:14" ht="16.7" customHeight="1" x14ac:dyDescent="0.2">
      <c r="A18" s="139" t="s">
        <v>177</v>
      </c>
      <c r="C18" s="140">
        <v>-5000000</v>
      </c>
      <c r="E18" s="141">
        <v>-2000000</v>
      </c>
      <c r="F18" s="141">
        <v>-1000000</v>
      </c>
      <c r="G18" s="141">
        <v>-3000000</v>
      </c>
      <c r="H18" s="141">
        <v>-2000000</v>
      </c>
      <c r="J18" s="140">
        <v>-8000000</v>
      </c>
      <c r="L18" s="141">
        <v>-1000000</v>
      </c>
      <c r="M18" s="141">
        <v>-3000000</v>
      </c>
      <c r="N18" s="141">
        <v>0</v>
      </c>
    </row>
    <row r="19" spans="1:14" ht="29.1" customHeight="1" x14ac:dyDescent="0.2">
      <c r="A19" s="179" t="s">
        <v>55</v>
      </c>
      <c r="B19" s="150"/>
      <c r="C19" s="180">
        <f>SUM(C8:C18)</f>
        <v>95000000</v>
      </c>
      <c r="D19" s="150"/>
      <c r="E19" s="181">
        <f>SUM(E8:E18)</f>
        <v>-107000000</v>
      </c>
      <c r="F19" s="181">
        <f>SUM(F8:F18)</f>
        <v>67000000</v>
      </c>
      <c r="G19" s="181">
        <f>SUM(G8:G18)</f>
        <v>104000000</v>
      </c>
      <c r="H19" s="181">
        <f>SUM(H8:H18)</f>
        <v>236000000</v>
      </c>
      <c r="I19" s="150"/>
      <c r="J19" s="180">
        <f>SUM(J8:J18)</f>
        <v>300000000</v>
      </c>
      <c r="L19" s="181">
        <f>SUM(L8:L18)</f>
        <v>-38000000</v>
      </c>
      <c r="M19" s="181">
        <f>SUM(M8:M18)</f>
        <v>98000000</v>
      </c>
      <c r="N19" s="181">
        <f>SUM(N8:N18)</f>
        <v>-30000000</v>
      </c>
    </row>
    <row r="20" spans="1:14" ht="16.7" customHeight="1" x14ac:dyDescent="0.2">
      <c r="A20" s="152"/>
      <c r="B20" s="152"/>
      <c r="C20" s="174"/>
      <c r="D20" s="152"/>
      <c r="E20" s="152"/>
      <c r="F20" s="152"/>
      <c r="G20" s="152"/>
      <c r="H20" s="152"/>
      <c r="I20" s="152"/>
      <c r="J20" s="174"/>
      <c r="L20" s="152"/>
      <c r="M20" s="152"/>
      <c r="N20" s="152"/>
    </row>
    <row r="21" spans="1:14" ht="16.7" customHeight="1" x14ac:dyDescent="0.2">
      <c r="A21" s="160" t="s">
        <v>178</v>
      </c>
      <c r="C21" s="136"/>
      <c r="J21" s="136"/>
    </row>
    <row r="22" spans="1:14" ht="16.7" customHeight="1" x14ac:dyDescent="0.2">
      <c r="A22" s="134" t="s">
        <v>179</v>
      </c>
      <c r="C22" s="177">
        <v>-149000000</v>
      </c>
      <c r="E22" s="178">
        <v>-17000000</v>
      </c>
      <c r="F22" s="178">
        <v>-20000000</v>
      </c>
      <c r="G22" s="178">
        <v>-20000000</v>
      </c>
      <c r="H22" s="178">
        <v>-39000000</v>
      </c>
      <c r="J22" s="177">
        <v>-96000000</v>
      </c>
      <c r="L22" s="178">
        <v>-33000000</v>
      </c>
      <c r="M22" s="178">
        <v>-43000000</v>
      </c>
      <c r="N22" s="178">
        <v>-43000000</v>
      </c>
    </row>
    <row r="23" spans="1:14" ht="16.7" customHeight="1" x14ac:dyDescent="0.2">
      <c r="A23" s="134" t="s">
        <v>180</v>
      </c>
      <c r="C23" s="177">
        <v>0</v>
      </c>
      <c r="E23" s="178">
        <v>0</v>
      </c>
      <c r="F23" s="178">
        <v>33000000</v>
      </c>
      <c r="G23" s="178">
        <v>0</v>
      </c>
      <c r="H23" s="178">
        <v>0</v>
      </c>
      <c r="J23" s="177">
        <v>33000000</v>
      </c>
      <c r="L23" s="178">
        <v>0</v>
      </c>
      <c r="M23" s="178">
        <v>12000000</v>
      </c>
      <c r="N23" s="178">
        <v>0</v>
      </c>
    </row>
    <row r="24" spans="1:14" ht="16.7" customHeight="1" x14ac:dyDescent="0.2">
      <c r="A24" s="134" t="s">
        <v>181</v>
      </c>
      <c r="C24" s="177">
        <v>-39000000</v>
      </c>
      <c r="E24" s="178">
        <v>-8000000</v>
      </c>
      <c r="F24" s="178">
        <v>-7000000</v>
      </c>
      <c r="G24" s="178">
        <v>-11000000</v>
      </c>
      <c r="H24" s="178">
        <v>-10000000</v>
      </c>
      <c r="J24" s="177">
        <v>-36000000</v>
      </c>
      <c r="L24" s="178">
        <v>-6000000</v>
      </c>
      <c r="M24" s="178">
        <v>-8000000</v>
      </c>
      <c r="N24" s="178">
        <v>-17000000</v>
      </c>
    </row>
    <row r="25" spans="1:14" ht="16.7" customHeight="1" x14ac:dyDescent="0.2">
      <c r="A25" s="134" t="s">
        <v>182</v>
      </c>
      <c r="C25" s="177">
        <v>-54000000</v>
      </c>
      <c r="E25" s="178">
        <v>0</v>
      </c>
      <c r="F25" s="178">
        <v>0</v>
      </c>
      <c r="G25" s="178">
        <v>56000000</v>
      </c>
      <c r="H25" s="178">
        <v>0</v>
      </c>
      <c r="J25" s="177">
        <v>56000000</v>
      </c>
      <c r="L25" s="178">
        <v>0</v>
      </c>
      <c r="M25" s="178">
        <v>400000000</v>
      </c>
      <c r="N25" s="178">
        <v>272000000</v>
      </c>
    </row>
    <row r="26" spans="1:14" ht="16.7" customHeight="1" x14ac:dyDescent="0.2">
      <c r="A26" s="134" t="s">
        <v>183</v>
      </c>
      <c r="C26" s="177">
        <v>11000000</v>
      </c>
      <c r="E26" s="178">
        <v>0</v>
      </c>
      <c r="F26" s="178">
        <v>0</v>
      </c>
      <c r="G26" s="178">
        <v>117000000</v>
      </c>
      <c r="H26" s="178">
        <v>0</v>
      </c>
      <c r="J26" s="177">
        <v>117000000</v>
      </c>
      <c r="L26" s="178">
        <v>0</v>
      </c>
      <c r="M26" s="178">
        <v>0</v>
      </c>
      <c r="N26" s="178">
        <v>0</v>
      </c>
    </row>
    <row r="27" spans="1:14" ht="29.1" customHeight="1" x14ac:dyDescent="0.2">
      <c r="A27" s="134" t="s">
        <v>184</v>
      </c>
      <c r="C27" s="177">
        <v>248000000</v>
      </c>
      <c r="E27" s="178">
        <v>0</v>
      </c>
      <c r="F27" s="178">
        <v>0</v>
      </c>
      <c r="G27" s="178">
        <v>0</v>
      </c>
      <c r="H27" s="178">
        <v>0</v>
      </c>
      <c r="J27" s="177">
        <v>0</v>
      </c>
      <c r="L27" s="178">
        <v>0</v>
      </c>
      <c r="M27" s="178">
        <v>0</v>
      </c>
      <c r="N27" s="178">
        <v>0</v>
      </c>
    </row>
    <row r="28" spans="1:14" ht="16.7" customHeight="1" x14ac:dyDescent="0.2">
      <c r="A28" s="139" t="s">
        <v>185</v>
      </c>
      <c r="C28" s="140">
        <v>-1000000</v>
      </c>
      <c r="E28" s="141">
        <v>0</v>
      </c>
      <c r="F28" s="141">
        <v>0</v>
      </c>
      <c r="G28" s="141">
        <v>-1000000</v>
      </c>
      <c r="H28" s="141">
        <v>1000000</v>
      </c>
      <c r="J28" s="140">
        <v>0</v>
      </c>
      <c r="L28" s="141">
        <v>0</v>
      </c>
      <c r="M28" s="141">
        <v>0</v>
      </c>
      <c r="N28" s="141">
        <v>0</v>
      </c>
    </row>
    <row r="29" spans="1:14" ht="29.1" customHeight="1" x14ac:dyDescent="0.2">
      <c r="A29" s="182" t="s">
        <v>186</v>
      </c>
      <c r="B29" s="150"/>
      <c r="C29" s="180">
        <f>SUM(C22:C28)</f>
        <v>16000000</v>
      </c>
      <c r="D29" s="150"/>
      <c r="E29" s="181">
        <f>SUM(E22:E28)</f>
        <v>-25000000</v>
      </c>
      <c r="F29" s="181">
        <f>SUM(F22:F28)</f>
        <v>6000000</v>
      </c>
      <c r="G29" s="181">
        <f>SUM(G22:G28)</f>
        <v>141000000</v>
      </c>
      <c r="H29" s="181">
        <f>SUM(H22:H28)</f>
        <v>-48000000</v>
      </c>
      <c r="I29" s="150"/>
      <c r="J29" s="180">
        <f>SUM(J22:J28)</f>
        <v>74000000</v>
      </c>
      <c r="L29" s="181">
        <f>SUM(L22:L28)</f>
        <v>-39000000</v>
      </c>
      <c r="M29" s="181">
        <f>SUM(M22:M28)</f>
        <v>361000000</v>
      </c>
      <c r="N29" s="181">
        <f>SUM(N22:N28)</f>
        <v>212000000</v>
      </c>
    </row>
    <row r="30" spans="1:14" ht="16.7" customHeight="1" x14ac:dyDescent="0.2">
      <c r="A30" s="152"/>
      <c r="B30" s="152"/>
      <c r="C30" s="174"/>
      <c r="D30" s="152"/>
      <c r="E30" s="152"/>
      <c r="F30" s="152"/>
      <c r="G30" s="152"/>
      <c r="H30" s="152"/>
      <c r="I30" s="152"/>
      <c r="J30" s="174"/>
      <c r="L30" s="152"/>
      <c r="M30" s="152"/>
      <c r="N30" s="152"/>
    </row>
    <row r="31" spans="1:14" ht="16.7" customHeight="1" x14ac:dyDescent="0.2">
      <c r="A31" s="160" t="s">
        <v>187</v>
      </c>
      <c r="C31" s="136"/>
      <c r="J31" s="136"/>
    </row>
    <row r="32" spans="1:14" ht="16.7" customHeight="1" x14ac:dyDescent="0.2">
      <c r="A32" s="134" t="s">
        <v>188</v>
      </c>
      <c r="C32" s="177">
        <v>1969000000</v>
      </c>
      <c r="E32" s="178">
        <v>306000000</v>
      </c>
      <c r="F32" s="178">
        <v>0</v>
      </c>
      <c r="G32" s="178">
        <v>0</v>
      </c>
      <c r="H32" s="178">
        <v>0</v>
      </c>
      <c r="J32" s="177">
        <v>306000000</v>
      </c>
      <c r="L32" s="178">
        <v>0</v>
      </c>
      <c r="M32" s="178">
        <v>0</v>
      </c>
      <c r="N32" s="178">
        <v>0</v>
      </c>
    </row>
    <row r="33" spans="1:14" ht="16.7" customHeight="1" x14ac:dyDescent="0.2">
      <c r="A33" s="134" t="s">
        <v>189</v>
      </c>
      <c r="C33" s="177">
        <v>-67000000</v>
      </c>
      <c r="E33" s="178">
        <v>-1000000</v>
      </c>
      <c r="F33" s="178">
        <v>-8000000</v>
      </c>
      <c r="G33" s="178">
        <v>0</v>
      </c>
      <c r="H33" s="178">
        <v>1000000</v>
      </c>
      <c r="J33" s="177">
        <v>-8000000</v>
      </c>
      <c r="L33" s="178">
        <v>0</v>
      </c>
      <c r="M33" s="178">
        <v>-3000000</v>
      </c>
      <c r="N33" s="178">
        <v>0</v>
      </c>
    </row>
    <row r="34" spans="1:14" ht="16.7" customHeight="1" x14ac:dyDescent="0.2">
      <c r="A34" s="134" t="s">
        <v>190</v>
      </c>
      <c r="C34" s="177">
        <v>-32000000</v>
      </c>
      <c r="E34" s="178">
        <v>-144000000</v>
      </c>
      <c r="F34" s="178">
        <v>-9000000</v>
      </c>
      <c r="G34" s="178">
        <v>-79000000</v>
      </c>
      <c r="H34" s="178">
        <v>-9000000</v>
      </c>
      <c r="J34" s="177">
        <v>-241000000</v>
      </c>
      <c r="L34" s="178">
        <v>-21000000</v>
      </c>
      <c r="M34" s="178">
        <v>-8000000</v>
      </c>
      <c r="N34" s="178">
        <v>-484000000</v>
      </c>
    </row>
    <row r="35" spans="1:14" ht="16.7" customHeight="1" x14ac:dyDescent="0.2">
      <c r="A35" s="134" t="s">
        <v>54</v>
      </c>
      <c r="C35" s="177">
        <v>0</v>
      </c>
      <c r="E35" s="178">
        <v>0</v>
      </c>
      <c r="F35" s="178">
        <v>0</v>
      </c>
      <c r="G35" s="178">
        <v>0</v>
      </c>
      <c r="H35" s="178">
        <v>0</v>
      </c>
      <c r="J35" s="177">
        <v>0</v>
      </c>
      <c r="L35" s="178">
        <v>0</v>
      </c>
      <c r="M35" s="178">
        <v>0</v>
      </c>
      <c r="N35" s="178">
        <v>-95000000</v>
      </c>
    </row>
    <row r="36" spans="1:14" ht="16.7" customHeight="1" x14ac:dyDescent="0.2">
      <c r="A36" s="134" t="s">
        <v>191</v>
      </c>
      <c r="C36" s="177">
        <v>-1720000000</v>
      </c>
      <c r="E36" s="178">
        <v>-161000000</v>
      </c>
      <c r="F36" s="178">
        <v>0</v>
      </c>
      <c r="G36" s="178">
        <v>0</v>
      </c>
      <c r="H36" s="178">
        <v>0</v>
      </c>
      <c r="I36" s="178">
        <v>0</v>
      </c>
      <c r="J36" s="177">
        <v>-161000000</v>
      </c>
      <c r="L36" s="178">
        <v>0</v>
      </c>
      <c r="M36" s="178">
        <v>0</v>
      </c>
      <c r="N36" s="178">
        <v>0</v>
      </c>
    </row>
    <row r="37" spans="1:14" ht="29.1" customHeight="1" x14ac:dyDescent="0.2">
      <c r="A37" s="134" t="s">
        <v>192</v>
      </c>
      <c r="C37" s="177">
        <v>0</v>
      </c>
      <c r="E37" s="178">
        <v>-2000000</v>
      </c>
      <c r="F37" s="178">
        <v>0</v>
      </c>
      <c r="G37" s="178">
        <v>-3000000</v>
      </c>
      <c r="H37" s="178">
        <v>0</v>
      </c>
      <c r="J37" s="177">
        <v>-5000000</v>
      </c>
      <c r="L37" s="178">
        <v>-4000000</v>
      </c>
      <c r="M37" s="178">
        <v>1000000</v>
      </c>
      <c r="N37" s="178">
        <v>-6000000</v>
      </c>
    </row>
    <row r="38" spans="1:14" ht="16.7" customHeight="1" x14ac:dyDescent="0.2">
      <c r="A38" s="134" t="s">
        <v>193</v>
      </c>
      <c r="C38" s="177">
        <v>0</v>
      </c>
      <c r="E38" s="178">
        <v>-2000000</v>
      </c>
      <c r="F38" s="178">
        <v>-3000000</v>
      </c>
      <c r="G38" s="178">
        <v>-2000000</v>
      </c>
      <c r="H38" s="178">
        <v>-3000000</v>
      </c>
      <c r="J38" s="177">
        <v>-10000000</v>
      </c>
      <c r="L38" s="178">
        <v>-2000000</v>
      </c>
      <c r="M38" s="178">
        <v>-3000000</v>
      </c>
      <c r="N38" s="178">
        <v>-2000000</v>
      </c>
    </row>
    <row r="39" spans="1:14" ht="16.7" customHeight="1" x14ac:dyDescent="0.2">
      <c r="A39" s="139" t="s">
        <v>194</v>
      </c>
      <c r="C39" s="140">
        <v>0</v>
      </c>
      <c r="E39" s="141">
        <v>-2000000</v>
      </c>
      <c r="F39" s="141">
        <v>1000000</v>
      </c>
      <c r="G39" s="141">
        <v>-2000000</v>
      </c>
      <c r="H39" s="141">
        <v>-2000000</v>
      </c>
      <c r="J39" s="140">
        <v>-5000000</v>
      </c>
      <c r="L39" s="141">
        <v>0</v>
      </c>
      <c r="M39" s="141">
        <v>0</v>
      </c>
      <c r="N39" s="141">
        <v>0</v>
      </c>
    </row>
    <row r="40" spans="1:14" ht="29.1" customHeight="1" x14ac:dyDescent="0.2">
      <c r="A40" s="179" t="s">
        <v>195</v>
      </c>
      <c r="B40" s="150"/>
      <c r="C40" s="180">
        <f>SUM(C32:C39)</f>
        <v>150000000</v>
      </c>
      <c r="D40" s="150"/>
      <c r="E40" s="181">
        <f>SUM(E32:E39)</f>
        <v>-6000000</v>
      </c>
      <c r="F40" s="181">
        <f>SUM(F32:F39)</f>
        <v>-19000000</v>
      </c>
      <c r="G40" s="181">
        <f>SUM(G32:G39)</f>
        <v>-86000000</v>
      </c>
      <c r="H40" s="181">
        <f>SUM(H32:H39)</f>
        <v>-13000000</v>
      </c>
      <c r="I40" s="150"/>
      <c r="J40" s="180">
        <f>SUM(J32:J39)</f>
        <v>-124000000</v>
      </c>
      <c r="L40" s="181">
        <f>SUM(L32:L39)</f>
        <v>-27000000</v>
      </c>
      <c r="M40" s="181">
        <f>SUM(M32:M39)</f>
        <v>-13000000</v>
      </c>
      <c r="N40" s="181">
        <f>SUM(N32:N39)</f>
        <v>-587000000</v>
      </c>
    </row>
    <row r="41" spans="1:14" ht="29.1" customHeight="1" x14ac:dyDescent="0.2">
      <c r="A41" s="183" t="s">
        <v>196</v>
      </c>
      <c r="B41" s="183"/>
      <c r="C41" s="184">
        <v>-6000000</v>
      </c>
      <c r="D41" s="183"/>
      <c r="E41" s="185">
        <v>2000000</v>
      </c>
      <c r="F41" s="185">
        <v>0</v>
      </c>
      <c r="G41" s="185">
        <v>0</v>
      </c>
      <c r="H41" s="185">
        <v>-1000000</v>
      </c>
      <c r="I41" s="183"/>
      <c r="J41" s="184">
        <v>1000000</v>
      </c>
      <c r="L41" s="185">
        <v>0</v>
      </c>
      <c r="M41" s="185">
        <v>-6000000</v>
      </c>
      <c r="N41" s="185">
        <v>-3000000</v>
      </c>
    </row>
    <row r="42" spans="1:14" ht="16.7" customHeight="1" x14ac:dyDescent="0.2">
      <c r="A42" s="152"/>
      <c r="B42" s="152"/>
      <c r="C42" s="174"/>
      <c r="D42" s="152"/>
      <c r="E42" s="152"/>
      <c r="F42" s="152"/>
      <c r="G42" s="152"/>
      <c r="H42" s="152"/>
      <c r="I42" s="152"/>
      <c r="J42" s="174"/>
      <c r="L42" s="152"/>
      <c r="M42" s="152"/>
      <c r="N42" s="152"/>
    </row>
    <row r="43" spans="1:14" ht="29.1" customHeight="1" x14ac:dyDescent="0.2">
      <c r="A43" s="134" t="s">
        <v>197</v>
      </c>
      <c r="C43" s="177">
        <f>SUM(C19,C29,C40,C41)</f>
        <v>255000000</v>
      </c>
      <c r="E43" s="178">
        <f>SUM(E19,E29,E40,E41)</f>
        <v>-136000000</v>
      </c>
      <c r="F43" s="178">
        <f>SUM(F19,F29,F40,F41)</f>
        <v>54000000</v>
      </c>
      <c r="G43" s="178">
        <f>SUM(G19,G29,G40,G41)</f>
        <v>159000000</v>
      </c>
      <c r="H43" s="178">
        <f>SUM(H19,H29,H40,H41)</f>
        <v>174000000</v>
      </c>
      <c r="J43" s="177">
        <f>SUM(J19,J29,J40,J41)</f>
        <v>251000000</v>
      </c>
      <c r="L43" s="178">
        <f>SUM(L19,L29,L40,L41)</f>
        <v>-104000000</v>
      </c>
      <c r="M43" s="178">
        <f>SUM(M19,M29,M40,M41)</f>
        <v>440000000</v>
      </c>
      <c r="N43" s="178">
        <f>SUM(N19,N29,N40,N41)</f>
        <v>-408000000</v>
      </c>
    </row>
    <row r="44" spans="1:14" ht="29.1" customHeight="1" x14ac:dyDescent="0.2">
      <c r="A44" s="139" t="s">
        <v>198</v>
      </c>
      <c r="C44" s="140">
        <v>161000000</v>
      </c>
      <c r="E44" s="141">
        <v>416000000</v>
      </c>
      <c r="F44" s="141">
        <v>280000000</v>
      </c>
      <c r="G44" s="141">
        <v>334000000</v>
      </c>
      <c r="H44" s="141">
        <v>493000000</v>
      </c>
      <c r="J44" s="140">
        <v>416000000</v>
      </c>
      <c r="L44" s="141">
        <v>667000000</v>
      </c>
      <c r="M44" s="141">
        <v>563000000</v>
      </c>
      <c r="N44" s="141">
        <v>1003000000</v>
      </c>
    </row>
    <row r="45" spans="1:14" ht="29.1" customHeight="1" thickBot="1" x14ac:dyDescent="0.25">
      <c r="A45" s="142" t="s">
        <v>199</v>
      </c>
      <c r="B45" s="142"/>
      <c r="C45" s="143">
        <f>SUM(C43:C44)</f>
        <v>416000000</v>
      </c>
      <c r="D45" s="142"/>
      <c r="E45" s="144">
        <f>SUM(E43:E44)</f>
        <v>280000000</v>
      </c>
      <c r="F45" s="144">
        <f>SUM(F43:F44)</f>
        <v>334000000</v>
      </c>
      <c r="G45" s="144">
        <f>SUM(G43:G44)</f>
        <v>493000000</v>
      </c>
      <c r="H45" s="144">
        <f>SUM(H43:H44)</f>
        <v>667000000</v>
      </c>
      <c r="I45" s="142"/>
      <c r="J45" s="143">
        <f>SUM(J43:J44)</f>
        <v>667000000</v>
      </c>
      <c r="L45" s="144">
        <f>SUM(L43:L44)</f>
        <v>563000000</v>
      </c>
      <c r="M45" s="144">
        <f>SUM(M43:M44)</f>
        <v>1003000000</v>
      </c>
      <c r="N45" s="144">
        <f>SUM(N43:N44)</f>
        <v>595000000</v>
      </c>
    </row>
    <row r="46" spans="1:14" ht="16.7" customHeight="1" thickTop="1" x14ac:dyDescent="0.2">
      <c r="A46" s="145"/>
      <c r="B46" s="145"/>
      <c r="C46" s="146"/>
      <c r="D46" s="145"/>
      <c r="E46" s="145"/>
      <c r="F46" s="145"/>
      <c r="G46" s="145"/>
      <c r="H46" s="145"/>
      <c r="I46" s="145"/>
      <c r="J46" s="146"/>
      <c r="L46" s="145"/>
      <c r="M46" s="145"/>
      <c r="N46" s="145"/>
    </row>
    <row r="47" spans="1:14" ht="16.7" customHeight="1" x14ac:dyDescent="0.2">
      <c r="A47" s="160" t="s">
        <v>53</v>
      </c>
      <c r="C47" s="175">
        <f>C19</f>
        <v>95000000</v>
      </c>
      <c r="E47" s="176">
        <f>E19</f>
        <v>-107000000</v>
      </c>
      <c r="F47" s="176">
        <f>F19</f>
        <v>67000000</v>
      </c>
      <c r="G47" s="176">
        <f>G19</f>
        <v>104000000</v>
      </c>
      <c r="H47" s="176">
        <f>H19</f>
        <v>236000000</v>
      </c>
      <c r="J47" s="175">
        <f>J19</f>
        <v>300000000</v>
      </c>
      <c r="L47" s="176">
        <f>L19</f>
        <v>-38000000</v>
      </c>
      <c r="M47" s="176">
        <f>M19</f>
        <v>98000000</v>
      </c>
      <c r="N47" s="176">
        <f>N19</f>
        <v>-30000000</v>
      </c>
    </row>
    <row r="48" spans="1:14" ht="16.7" customHeight="1" x14ac:dyDescent="0.2">
      <c r="A48" s="134" t="s">
        <v>179</v>
      </c>
      <c r="C48" s="177">
        <f>C22</f>
        <v>-149000000</v>
      </c>
      <c r="E48" s="178">
        <f t="shared" ref="E48:H50" si="0">E22</f>
        <v>-17000000</v>
      </c>
      <c r="F48" s="178">
        <f t="shared" si="0"/>
        <v>-20000000</v>
      </c>
      <c r="G48" s="178">
        <f t="shared" si="0"/>
        <v>-20000000</v>
      </c>
      <c r="H48" s="178">
        <f t="shared" si="0"/>
        <v>-39000000</v>
      </c>
      <c r="J48" s="177">
        <f>J22</f>
        <v>-96000000</v>
      </c>
      <c r="L48" s="178">
        <f t="shared" ref="L48:N50" si="1">L22</f>
        <v>-33000000</v>
      </c>
      <c r="M48" s="178">
        <f t="shared" si="1"/>
        <v>-43000000</v>
      </c>
      <c r="N48" s="178">
        <f t="shared" si="1"/>
        <v>-43000000</v>
      </c>
    </row>
    <row r="49" spans="1:14" ht="16.7" customHeight="1" x14ac:dyDescent="0.2">
      <c r="A49" s="134" t="s">
        <v>200</v>
      </c>
      <c r="C49" s="177">
        <f>C23</f>
        <v>0</v>
      </c>
      <c r="E49" s="178">
        <f t="shared" si="0"/>
        <v>0</v>
      </c>
      <c r="F49" s="178">
        <f t="shared" si="0"/>
        <v>33000000</v>
      </c>
      <c r="G49" s="178">
        <f t="shared" si="0"/>
        <v>0</v>
      </c>
      <c r="H49" s="178">
        <f t="shared" si="0"/>
        <v>0</v>
      </c>
      <c r="J49" s="177">
        <f>J23</f>
        <v>33000000</v>
      </c>
      <c r="L49" s="178">
        <f t="shared" si="1"/>
        <v>0</v>
      </c>
      <c r="M49" s="178">
        <f t="shared" si="1"/>
        <v>12000000</v>
      </c>
      <c r="N49" s="178">
        <f t="shared" si="1"/>
        <v>0</v>
      </c>
    </row>
    <row r="50" spans="1:14" ht="16.7" customHeight="1" x14ac:dyDescent="0.2">
      <c r="A50" s="134" t="s">
        <v>181</v>
      </c>
      <c r="C50" s="177">
        <f>C24</f>
        <v>-39000000</v>
      </c>
      <c r="E50" s="178">
        <f t="shared" si="0"/>
        <v>-8000000</v>
      </c>
      <c r="F50" s="178">
        <f t="shared" si="0"/>
        <v>-7000000</v>
      </c>
      <c r="G50" s="178">
        <f t="shared" si="0"/>
        <v>-11000000</v>
      </c>
      <c r="H50" s="178">
        <f t="shared" si="0"/>
        <v>-10000000</v>
      </c>
      <c r="J50" s="177">
        <f>J24</f>
        <v>-36000000</v>
      </c>
      <c r="L50" s="178">
        <f t="shared" si="1"/>
        <v>-6000000</v>
      </c>
      <c r="M50" s="178">
        <f t="shared" si="1"/>
        <v>-8000000</v>
      </c>
      <c r="N50" s="178">
        <f t="shared" si="1"/>
        <v>-17000000</v>
      </c>
    </row>
    <row r="51" spans="1:14" ht="16.7" customHeight="1" x14ac:dyDescent="0.2">
      <c r="A51" s="134" t="s">
        <v>201</v>
      </c>
      <c r="C51" s="177">
        <v>0</v>
      </c>
      <c r="E51" s="178">
        <v>0</v>
      </c>
      <c r="F51" s="178">
        <v>0</v>
      </c>
      <c r="G51" s="178">
        <v>0</v>
      </c>
      <c r="H51" s="178">
        <v>0</v>
      </c>
      <c r="J51" s="177">
        <v>0</v>
      </c>
      <c r="L51" s="178">
        <v>0</v>
      </c>
      <c r="M51" s="178">
        <v>10000000</v>
      </c>
      <c r="N51" s="178">
        <v>30000000</v>
      </c>
    </row>
    <row r="52" spans="1:14" ht="16.7" customHeight="1" x14ac:dyDescent="0.2">
      <c r="A52" s="139" t="s">
        <v>202</v>
      </c>
      <c r="C52" s="140">
        <v>-1000000</v>
      </c>
      <c r="E52" s="141">
        <v>-12000000</v>
      </c>
      <c r="F52" s="141">
        <v>-4000000</v>
      </c>
      <c r="G52" s="141">
        <v>0</v>
      </c>
      <c r="H52" s="141">
        <v>0</v>
      </c>
      <c r="J52" s="140">
        <v>-16000000</v>
      </c>
      <c r="L52" s="141">
        <v>0</v>
      </c>
      <c r="M52" s="141">
        <v>-14000000</v>
      </c>
      <c r="N52" s="141">
        <v>0</v>
      </c>
    </row>
    <row r="53" spans="1:14" ht="16.7" customHeight="1" thickBot="1" x14ac:dyDescent="0.25">
      <c r="A53" s="142" t="s">
        <v>203</v>
      </c>
      <c r="B53" s="142"/>
      <c r="C53" s="143">
        <f>SUM(C47:C52)</f>
        <v>-94000000</v>
      </c>
      <c r="D53" s="142"/>
      <c r="E53" s="144">
        <f>SUM(E47:E52)</f>
        <v>-144000000</v>
      </c>
      <c r="F53" s="144">
        <f>SUM(F47:F52)</f>
        <v>69000000</v>
      </c>
      <c r="G53" s="144">
        <f>SUM(G47:G52)</f>
        <v>73000000</v>
      </c>
      <c r="H53" s="144">
        <f>SUM(H47:H52)</f>
        <v>187000000</v>
      </c>
      <c r="I53" s="142"/>
      <c r="J53" s="143">
        <f>SUM(J47:J52)</f>
        <v>185000000</v>
      </c>
      <c r="K53" s="142"/>
      <c r="L53" s="144">
        <f>SUM(L47:L52)</f>
        <v>-77000000</v>
      </c>
      <c r="M53" s="144">
        <f>SUM(M47:M52)</f>
        <v>55000000</v>
      </c>
      <c r="N53" s="144">
        <f>SUM(N47:N52)</f>
        <v>-60000000</v>
      </c>
    </row>
    <row r="54" spans="1:14" ht="16.7" customHeight="1" thickTop="1" x14ac:dyDescent="0.2">
      <c r="A54" s="145" t="s">
        <v>204</v>
      </c>
      <c r="B54" s="145"/>
      <c r="C54" s="186">
        <v>0</v>
      </c>
      <c r="D54" s="145"/>
      <c r="E54" s="187">
        <v>1000000</v>
      </c>
      <c r="F54" s="187">
        <v>3000000</v>
      </c>
      <c r="G54" s="187">
        <v>7000000</v>
      </c>
      <c r="H54" s="187">
        <v>17000000</v>
      </c>
      <c r="I54" s="145"/>
      <c r="J54" s="186">
        <v>28000000</v>
      </c>
      <c r="K54" s="145"/>
      <c r="L54" s="187">
        <v>7000000</v>
      </c>
      <c r="M54" s="187">
        <v>2000000</v>
      </c>
      <c r="N54" s="187">
        <v>13000000</v>
      </c>
    </row>
    <row r="55" spans="1:14" ht="16.7" customHeight="1" x14ac:dyDescent="0.2">
      <c r="A55" s="139" t="s">
        <v>205</v>
      </c>
      <c r="C55" s="140">
        <v>0</v>
      </c>
      <c r="E55" s="141">
        <v>0</v>
      </c>
      <c r="F55" s="141">
        <v>0</v>
      </c>
      <c r="G55" s="141">
        <v>0</v>
      </c>
      <c r="H55" s="141">
        <v>0</v>
      </c>
      <c r="J55" s="140">
        <v>0</v>
      </c>
      <c r="L55" s="141">
        <v>1000000</v>
      </c>
      <c r="M55" s="141">
        <v>3000000</v>
      </c>
      <c r="N55" s="141">
        <v>15000000</v>
      </c>
    </row>
    <row r="56" spans="1:14" ht="16.7" customHeight="1" thickBot="1" x14ac:dyDescent="0.25">
      <c r="A56" s="142" t="s">
        <v>206</v>
      </c>
      <c r="B56" s="142"/>
      <c r="C56" s="143">
        <f>SUM(C53:C55)</f>
        <v>-94000000</v>
      </c>
      <c r="D56" s="142"/>
      <c r="E56" s="144">
        <f>SUM(E53:E55)</f>
        <v>-143000000</v>
      </c>
      <c r="F56" s="144">
        <f>SUM(F53:F55)</f>
        <v>72000000</v>
      </c>
      <c r="G56" s="144">
        <f>SUM(G53:G55)</f>
        <v>80000000</v>
      </c>
      <c r="H56" s="144">
        <f>SUM(H53:H55)</f>
        <v>204000000</v>
      </c>
      <c r="I56" s="142"/>
      <c r="J56" s="143">
        <f>SUM(J53:J55)</f>
        <v>213000000</v>
      </c>
      <c r="K56" s="142"/>
      <c r="L56" s="144">
        <f>SUM(L53:L55)</f>
        <v>-69000000</v>
      </c>
      <c r="M56" s="144">
        <f>SUM(M53:M55)</f>
        <v>60000000</v>
      </c>
      <c r="N56" s="144">
        <f>SUM(N53:N55)</f>
        <v>-32000000</v>
      </c>
    </row>
    <row r="57" spans="1:14" ht="13.5" thickTop="1" x14ac:dyDescent="0.2">
      <c r="A57" s="145"/>
      <c r="B57" s="145"/>
      <c r="C57" s="145"/>
      <c r="D57" s="145"/>
      <c r="E57" s="145"/>
      <c r="F57" s="145"/>
      <c r="G57" s="145"/>
      <c r="H57" s="145"/>
      <c r="I57" s="145"/>
      <c r="J57" s="145"/>
      <c r="K57" s="145"/>
      <c r="L57" s="145"/>
      <c r="M57" s="145"/>
      <c r="N57" s="145"/>
    </row>
    <row r="58" spans="1:14" x14ac:dyDescent="0.2"/>
    <row r="59" spans="1:14" x14ac:dyDescent="0.2"/>
    <row r="60" spans="1:14" x14ac:dyDescent="0.2"/>
    <row r="61" spans="1:14" x14ac:dyDescent="0.2"/>
    <row r="62" spans="1:14" x14ac:dyDescent="0.2"/>
    <row r="63" spans="1:14" x14ac:dyDescent="0.2"/>
  </sheetData>
  <hyperlinks>
    <hyperlink ref="O2" location="Index!A1" display="Back" xr:uid="{00000000-0004-0000-0600-000000000000}"/>
  </hyperlinks>
  <pageMargins left="0.75" right="0.75" top="1" bottom="1" header="0.5" footer="0.5"/>
  <pageSetup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91"/>
  <sheetViews>
    <sheetView showGridLines="0" zoomScale="80" zoomScaleNormal="80" workbookViewId="0">
      <pane ySplit="6" topLeftCell="A7" activePane="bottomLeft" state="frozen"/>
      <selection pane="bottomLeft"/>
    </sheetView>
  </sheetViews>
  <sheetFormatPr defaultColWidth="0" defaultRowHeight="12.75" zeroHeight="1" x14ac:dyDescent="0.2"/>
  <cols>
    <col min="1" max="1" width="7" style="134" customWidth="1"/>
    <col min="2" max="2" width="39.85546875" style="134" customWidth="1"/>
    <col min="3" max="3" width="12.85546875" style="134" customWidth="1"/>
    <col min="4" max="4" width="0.85546875" style="134" customWidth="1"/>
    <col min="5" max="8" width="12.85546875" style="134" customWidth="1"/>
    <col min="9" max="9" width="0.85546875" style="134" customWidth="1"/>
    <col min="10" max="10" width="12" style="134" customWidth="1"/>
    <col min="11" max="11" width="1" style="134" customWidth="1"/>
    <col min="12" max="13" width="12.85546875" style="134" customWidth="1"/>
    <col min="14" max="14" width="13" style="134" customWidth="1"/>
    <col min="15" max="15" width="8.140625" style="134" customWidth="1"/>
    <col min="16" max="16" width="3.5703125" style="134" customWidth="1"/>
    <col min="17" max="17" width="0" style="1" hidden="1" customWidth="1"/>
    <col min="18" max="16384" width="13.7109375" style="1" hidden="1"/>
  </cols>
  <sheetData>
    <row r="1" spans="1:16" x14ac:dyDescent="0.2">
      <c r="A1" s="1"/>
      <c r="B1" s="1"/>
      <c r="C1" s="1"/>
      <c r="D1" s="1"/>
      <c r="E1" s="1"/>
      <c r="F1" s="1"/>
      <c r="G1" s="1"/>
      <c r="H1" s="1"/>
      <c r="I1" s="1"/>
      <c r="J1" s="1"/>
      <c r="K1" s="1"/>
      <c r="L1" s="1"/>
      <c r="M1" s="1"/>
      <c r="N1" s="1"/>
      <c r="O1" s="1"/>
      <c r="P1" s="1"/>
    </row>
    <row r="2" spans="1:16" x14ac:dyDescent="0.2">
      <c r="A2" s="1"/>
      <c r="B2" s="1"/>
      <c r="C2" s="1"/>
      <c r="D2" s="1"/>
      <c r="E2" s="1"/>
      <c r="F2" s="1"/>
      <c r="G2" s="1"/>
      <c r="H2" s="1"/>
      <c r="I2" s="1"/>
      <c r="J2" s="1"/>
      <c r="K2" s="1"/>
      <c r="L2" s="1"/>
      <c r="M2" s="1"/>
      <c r="N2" s="16"/>
      <c r="O2" s="126" t="s">
        <v>16</v>
      </c>
      <c r="P2" s="1"/>
    </row>
    <row r="3" spans="1:16" x14ac:dyDescent="0.2">
      <c r="A3" s="1"/>
      <c r="B3" s="1"/>
      <c r="C3" s="1"/>
      <c r="D3" s="1"/>
      <c r="E3" s="1"/>
      <c r="F3" s="1"/>
      <c r="G3" s="1"/>
      <c r="H3" s="1"/>
      <c r="I3" s="1"/>
      <c r="J3" s="1"/>
      <c r="K3" s="1"/>
      <c r="L3" s="1"/>
      <c r="M3" s="1"/>
      <c r="N3" s="1"/>
      <c r="O3" s="1"/>
      <c r="P3" s="1"/>
    </row>
    <row r="4" spans="1:16" x14ac:dyDescent="0.2">
      <c r="A4" s="1"/>
      <c r="B4" s="1"/>
      <c r="C4" s="1"/>
      <c r="D4" s="1"/>
      <c r="E4" s="1"/>
      <c r="F4" s="1"/>
      <c r="G4" s="1"/>
      <c r="H4" s="1"/>
      <c r="I4" s="1"/>
      <c r="J4" s="1"/>
      <c r="K4" s="1"/>
      <c r="L4" s="1"/>
      <c r="M4" s="1"/>
      <c r="N4" s="1"/>
      <c r="O4" s="1"/>
      <c r="P4" s="1"/>
    </row>
    <row r="5" spans="1:16" x14ac:dyDescent="0.2">
      <c r="A5" s="206" t="s">
        <v>75</v>
      </c>
      <c r="B5" s="208"/>
      <c r="C5" s="1"/>
      <c r="D5" s="1"/>
      <c r="E5" s="1"/>
      <c r="F5" s="1"/>
      <c r="G5" s="1"/>
      <c r="H5" s="1"/>
      <c r="I5" s="1"/>
      <c r="J5" s="1"/>
      <c r="K5" s="1"/>
      <c r="L5" s="1"/>
      <c r="M5" s="1"/>
      <c r="N5" s="1"/>
      <c r="O5" s="1"/>
      <c r="P5" s="1"/>
    </row>
    <row r="6" spans="1:16" x14ac:dyDescent="0.2">
      <c r="A6" s="211" t="s">
        <v>27</v>
      </c>
      <c r="B6" s="212"/>
      <c r="C6" s="33" t="s">
        <v>58</v>
      </c>
      <c r="D6" s="1"/>
      <c r="E6" s="34" t="s">
        <v>129</v>
      </c>
      <c r="F6" s="34" t="s">
        <v>130</v>
      </c>
      <c r="G6" s="34" t="s">
        <v>131</v>
      </c>
      <c r="H6" s="34" t="s">
        <v>132</v>
      </c>
      <c r="I6" s="1"/>
      <c r="J6" s="33" t="s">
        <v>133</v>
      </c>
      <c r="K6" s="1"/>
      <c r="L6" s="34" t="s">
        <v>134</v>
      </c>
      <c r="M6" s="34" t="s">
        <v>135</v>
      </c>
      <c r="N6" s="34" t="s">
        <v>136</v>
      </c>
      <c r="O6" s="1"/>
      <c r="P6" s="1"/>
    </row>
    <row r="7" spans="1:16" s="3" customFormat="1" x14ac:dyDescent="0.2">
      <c r="A7" s="213" t="s">
        <v>215</v>
      </c>
      <c r="B7" s="214"/>
      <c r="C7" s="133"/>
      <c r="D7" s="134"/>
      <c r="E7" s="134"/>
      <c r="F7" s="134"/>
      <c r="G7" s="134"/>
      <c r="H7" s="134"/>
      <c r="I7" s="134"/>
      <c r="J7" s="133"/>
      <c r="K7" s="134"/>
      <c r="L7" s="134"/>
      <c r="M7" s="134"/>
      <c r="N7" s="134"/>
      <c r="O7" s="134"/>
      <c r="P7" s="134"/>
    </row>
    <row r="8" spans="1:16" x14ac:dyDescent="0.2">
      <c r="A8" s="213" t="s">
        <v>74</v>
      </c>
      <c r="B8" s="214"/>
      <c r="C8" s="136"/>
      <c r="J8" s="136"/>
    </row>
    <row r="9" spans="1:16" hidden="1" x14ac:dyDescent="0.2">
      <c r="B9" s="203" t="s">
        <v>233</v>
      </c>
      <c r="C9" s="219">
        <v>4879000000</v>
      </c>
      <c r="D9" s="220"/>
      <c r="E9" s="219">
        <v>537000000</v>
      </c>
      <c r="F9" s="219">
        <v>794000000</v>
      </c>
      <c r="G9" s="219">
        <v>446000000</v>
      </c>
      <c r="H9" s="219">
        <v>1324000000</v>
      </c>
      <c r="I9" s="220"/>
      <c r="J9" s="219">
        <f>SUM(E9:H9)</f>
        <v>3101000000</v>
      </c>
      <c r="K9" s="220"/>
      <c r="L9" s="219">
        <v>940000000</v>
      </c>
      <c r="M9" s="219">
        <v>1360000000</v>
      </c>
    </row>
    <row r="10" spans="1:16" hidden="1" x14ac:dyDescent="0.2">
      <c r="B10" s="222" t="s">
        <v>234</v>
      </c>
      <c r="C10" s="221">
        <v>1973000000</v>
      </c>
      <c r="D10" s="220"/>
      <c r="E10" s="221">
        <v>393000000</v>
      </c>
      <c r="F10" s="221">
        <v>449000000</v>
      </c>
      <c r="G10" s="221">
        <v>602000000</v>
      </c>
      <c r="H10" s="221">
        <v>406000000</v>
      </c>
      <c r="I10" s="220"/>
      <c r="J10" s="221">
        <f>SUM(E10:H10)</f>
        <v>1850000000</v>
      </c>
      <c r="K10" s="220"/>
      <c r="L10" s="221">
        <v>488000000</v>
      </c>
      <c r="M10" s="221">
        <v>587000000</v>
      </c>
    </row>
    <row r="11" spans="1:16" ht="13.5" thickBot="1" x14ac:dyDescent="0.25">
      <c r="A11" s="142"/>
      <c r="B11" s="142" t="s">
        <v>65</v>
      </c>
      <c r="C11" s="143">
        <f>SUM(C9:C10)</f>
        <v>6852000000</v>
      </c>
      <c r="D11" s="142"/>
      <c r="E11" s="144">
        <v>931000000</v>
      </c>
      <c r="F11" s="144">
        <v>1244000000</v>
      </c>
      <c r="G11" s="144">
        <f>SUM(G9:G10)</f>
        <v>1048000000</v>
      </c>
      <c r="H11" s="144">
        <f>SUM(H9:H10)</f>
        <v>1730000000</v>
      </c>
      <c r="I11" s="142"/>
      <c r="J11" s="143">
        <f>SUM(E11:H11)</f>
        <v>4953000000</v>
      </c>
      <c r="L11" s="144">
        <f>SUM(L9:L10)</f>
        <v>1428000000</v>
      </c>
      <c r="M11" s="144">
        <f>SUM(M9:M10)</f>
        <v>1947000000</v>
      </c>
      <c r="N11" s="144">
        <v>771000000</v>
      </c>
    </row>
    <row r="12" spans="1:16" ht="13.5" thickTop="1" x14ac:dyDescent="0.2">
      <c r="A12" s="145"/>
      <c r="B12" s="145"/>
      <c r="C12" s="146"/>
      <c r="D12" s="145"/>
      <c r="E12" s="145"/>
      <c r="F12" s="145"/>
      <c r="G12" s="145"/>
      <c r="H12" s="145"/>
      <c r="I12" s="145"/>
      <c r="J12" s="146"/>
      <c r="L12" s="145"/>
      <c r="M12" s="145"/>
    </row>
    <row r="13" spans="1:16" x14ac:dyDescent="0.2">
      <c r="A13" s="213" t="s">
        <v>73</v>
      </c>
      <c r="B13" s="214"/>
      <c r="C13" s="136"/>
      <c r="J13" s="136"/>
    </row>
    <row r="14" spans="1:16" hidden="1" x14ac:dyDescent="0.2">
      <c r="B14" s="203" t="s">
        <v>233</v>
      </c>
      <c r="C14" s="219">
        <v>1525000000</v>
      </c>
      <c r="D14" s="220"/>
      <c r="E14" s="219">
        <v>308000000</v>
      </c>
      <c r="F14" s="219">
        <v>352000000</v>
      </c>
      <c r="G14" s="219">
        <v>165000000</v>
      </c>
      <c r="H14" s="219">
        <v>425000000</v>
      </c>
      <c r="I14" s="220"/>
      <c r="J14" s="219">
        <f>SUM(E14:H14)</f>
        <v>1250000000</v>
      </c>
      <c r="K14" s="220"/>
      <c r="L14" s="219">
        <v>269000000</v>
      </c>
      <c r="M14" s="219">
        <v>169000000</v>
      </c>
    </row>
    <row r="15" spans="1:16" hidden="1" x14ac:dyDescent="0.2">
      <c r="B15" s="222" t="s">
        <v>234</v>
      </c>
      <c r="C15" s="221">
        <v>1001000000</v>
      </c>
      <c r="D15" s="220"/>
      <c r="E15" s="221">
        <v>221000000</v>
      </c>
      <c r="F15" s="221">
        <v>305000000</v>
      </c>
      <c r="G15" s="221">
        <v>225000000</v>
      </c>
      <c r="H15" s="221">
        <v>258000000</v>
      </c>
      <c r="I15" s="220"/>
      <c r="J15" s="221">
        <f>SUM(E15:H15)</f>
        <v>1009000000</v>
      </c>
      <c r="K15" s="220"/>
      <c r="L15" s="221">
        <v>136000000</v>
      </c>
      <c r="M15" s="221">
        <v>203000000</v>
      </c>
    </row>
    <row r="16" spans="1:16" ht="13.5" thickBot="1" x14ac:dyDescent="0.25">
      <c r="A16" s="142"/>
      <c r="B16" s="142" t="s">
        <v>65</v>
      </c>
      <c r="C16" s="143">
        <f>SUM(C14:C15)</f>
        <v>2526000000</v>
      </c>
      <c r="D16" s="142"/>
      <c r="E16" s="144">
        <v>530000000</v>
      </c>
      <c r="F16" s="144">
        <f>SUM(F14:F15)</f>
        <v>657000000</v>
      </c>
      <c r="G16" s="144">
        <f>SUM(G14:G15)</f>
        <v>390000000</v>
      </c>
      <c r="H16" s="144">
        <f>SUM(H14:H15)</f>
        <v>683000000</v>
      </c>
      <c r="I16" s="142"/>
      <c r="J16" s="143">
        <f>SUM(E16:H16)</f>
        <v>2260000000</v>
      </c>
      <c r="L16" s="144">
        <v>406000000</v>
      </c>
      <c r="M16" s="144">
        <f>SUM(M14:M15)</f>
        <v>372000000</v>
      </c>
      <c r="N16" s="144">
        <v>282000000</v>
      </c>
    </row>
    <row r="17" spans="1:16" ht="13.5" thickTop="1" x14ac:dyDescent="0.2">
      <c r="A17" s="145"/>
      <c r="B17" s="145"/>
      <c r="C17" s="146"/>
      <c r="D17" s="145"/>
      <c r="E17" s="145"/>
      <c r="F17" s="145"/>
      <c r="G17" s="145"/>
      <c r="H17" s="145"/>
      <c r="I17" s="145"/>
      <c r="J17" s="146"/>
      <c r="L17" s="145"/>
      <c r="M17" s="145"/>
    </row>
    <row r="18" spans="1:16" x14ac:dyDescent="0.2">
      <c r="A18" s="213" t="s">
        <v>72</v>
      </c>
      <c r="B18" s="214"/>
      <c r="C18" s="136"/>
      <c r="J18" s="136"/>
    </row>
    <row r="19" spans="1:16" hidden="1" x14ac:dyDescent="0.2">
      <c r="B19" s="203" t="s">
        <v>233</v>
      </c>
      <c r="C19" s="219">
        <v>3353000000</v>
      </c>
      <c r="D19" s="220"/>
      <c r="E19" s="219">
        <v>229000000</v>
      </c>
      <c r="F19" s="219">
        <v>442000000</v>
      </c>
      <c r="G19" s="219">
        <v>281000000</v>
      </c>
      <c r="H19" s="219">
        <v>899000000</v>
      </c>
      <c r="I19" s="220"/>
      <c r="J19" s="219">
        <f>SUM(E19:H19)</f>
        <v>1851000000</v>
      </c>
      <c r="K19" s="220"/>
      <c r="L19" s="219">
        <v>671000000</v>
      </c>
      <c r="M19" s="219">
        <v>1191000000</v>
      </c>
    </row>
    <row r="20" spans="1:16" hidden="1" x14ac:dyDescent="0.2">
      <c r="B20" s="222" t="s">
        <v>234</v>
      </c>
      <c r="C20" s="221">
        <v>971000000</v>
      </c>
      <c r="D20" s="220"/>
      <c r="E20" s="221">
        <v>172000000</v>
      </c>
      <c r="F20" s="221">
        <v>144000000</v>
      </c>
      <c r="G20" s="221">
        <v>377000000</v>
      </c>
      <c r="H20" s="221">
        <v>148000000</v>
      </c>
      <c r="I20" s="220"/>
      <c r="J20" s="221">
        <f>SUM(E20:H20)</f>
        <v>841000000</v>
      </c>
      <c r="K20" s="220"/>
      <c r="L20" s="221">
        <v>352000000</v>
      </c>
      <c r="M20" s="221">
        <v>385000000</v>
      </c>
    </row>
    <row r="21" spans="1:16" ht="13.5" thickBot="1" x14ac:dyDescent="0.25">
      <c r="A21" s="142"/>
      <c r="B21" s="142" t="s">
        <v>65</v>
      </c>
      <c r="C21" s="143">
        <f>SUM(C19:C20)</f>
        <v>4324000000</v>
      </c>
      <c r="D21" s="142"/>
      <c r="E21" s="144">
        <f>SUM(E19:E20)</f>
        <v>401000000</v>
      </c>
      <c r="F21" s="144">
        <v>587000000</v>
      </c>
      <c r="G21" s="144">
        <f>SUM(G19:G20)</f>
        <v>658000000</v>
      </c>
      <c r="H21" s="144">
        <f>SUM(H19:H20)</f>
        <v>1047000000</v>
      </c>
      <c r="I21" s="142"/>
      <c r="J21" s="143">
        <f>SUM(E21:H21)</f>
        <v>2693000000</v>
      </c>
      <c r="L21" s="144">
        <v>1022000000</v>
      </c>
      <c r="M21" s="144">
        <v>1575000000</v>
      </c>
      <c r="N21" s="144">
        <v>489000000</v>
      </c>
    </row>
    <row r="22" spans="1:16" ht="13.5" thickTop="1" x14ac:dyDescent="0.2">
      <c r="A22" s="147"/>
      <c r="B22" s="147"/>
      <c r="C22" s="148"/>
      <c r="D22" s="147"/>
      <c r="E22" s="147"/>
      <c r="F22" s="147"/>
      <c r="G22" s="147"/>
      <c r="H22" s="147"/>
      <c r="I22" s="147"/>
      <c r="J22" s="148"/>
      <c r="L22" s="147"/>
      <c r="M22" s="147"/>
    </row>
    <row r="23" spans="1:16" x14ac:dyDescent="0.2">
      <c r="A23" s="217" t="s">
        <v>71</v>
      </c>
      <c r="B23" s="217"/>
      <c r="C23" s="149">
        <v>0.88</v>
      </c>
      <c r="D23" s="150"/>
      <c r="E23" s="151">
        <v>0.92</v>
      </c>
      <c r="F23" s="151">
        <v>0.89</v>
      </c>
      <c r="G23" s="151">
        <v>0.98</v>
      </c>
      <c r="H23" s="151">
        <v>0.96</v>
      </c>
      <c r="I23" s="150"/>
      <c r="J23" s="149">
        <v>0.94</v>
      </c>
      <c r="L23" s="151">
        <v>0.94</v>
      </c>
      <c r="M23" s="151">
        <v>0.99</v>
      </c>
      <c r="N23" s="151">
        <v>0.91</v>
      </c>
    </row>
    <row r="24" spans="1:16" x14ac:dyDescent="0.2">
      <c r="A24" s="152"/>
      <c r="B24" s="152"/>
      <c r="C24" s="153"/>
      <c r="D24" s="153"/>
      <c r="E24" s="153"/>
      <c r="F24" s="153"/>
      <c r="G24" s="153"/>
      <c r="H24" s="153"/>
      <c r="I24" s="153"/>
      <c r="J24" s="153"/>
      <c r="L24" s="152"/>
      <c r="M24" s="152"/>
    </row>
    <row r="25" spans="1:16" s="3" customFormat="1" x14ac:dyDescent="0.2">
      <c r="A25" s="213" t="s">
        <v>216</v>
      </c>
      <c r="B25" s="214"/>
      <c r="C25" s="154"/>
      <c r="D25" s="155"/>
      <c r="E25" s="155"/>
      <c r="F25" s="155"/>
      <c r="G25" s="155"/>
      <c r="H25" s="155"/>
      <c r="I25" s="155"/>
      <c r="J25" s="154"/>
      <c r="K25" s="134"/>
      <c r="L25" s="134"/>
      <c r="M25" s="134"/>
      <c r="N25" s="134"/>
      <c r="O25" s="134"/>
      <c r="P25" s="134"/>
    </row>
    <row r="26" spans="1:16" s="3" customFormat="1" ht="13.5" thickBot="1" x14ac:dyDescent="0.25">
      <c r="A26" s="215" t="s">
        <v>74</v>
      </c>
      <c r="B26" s="216"/>
      <c r="C26" s="143"/>
      <c r="D26" s="142"/>
      <c r="E26" s="157">
        <v>836</v>
      </c>
      <c r="F26" s="157">
        <v>1142</v>
      </c>
      <c r="G26" s="157">
        <v>928</v>
      </c>
      <c r="H26" s="157">
        <v>1422</v>
      </c>
      <c r="I26" s="157">
        <v>1293</v>
      </c>
      <c r="J26" s="158">
        <f>SUM(E26:H26)</f>
        <v>4328</v>
      </c>
      <c r="K26" s="159">
        <v>738</v>
      </c>
      <c r="L26" s="157">
        <v>1293</v>
      </c>
      <c r="M26" s="157">
        <v>1887</v>
      </c>
      <c r="N26" s="157">
        <v>738</v>
      </c>
      <c r="O26" s="134"/>
      <c r="P26" s="134"/>
    </row>
    <row r="27" spans="1:16" s="3" customFormat="1" ht="13.5" thickTop="1" x14ac:dyDescent="0.2">
      <c r="A27" s="145"/>
      <c r="B27" s="145"/>
      <c r="C27" s="146"/>
      <c r="D27" s="145"/>
      <c r="E27" s="145"/>
      <c r="F27" s="145"/>
      <c r="G27" s="145"/>
      <c r="H27" s="145"/>
      <c r="I27" s="145"/>
      <c r="J27" s="146"/>
      <c r="K27" s="134"/>
      <c r="L27" s="145"/>
      <c r="M27" s="145"/>
      <c r="N27" s="134"/>
      <c r="O27" s="134"/>
      <c r="P27" s="134"/>
    </row>
    <row r="28" spans="1:16" s="3" customFormat="1" ht="13.5" thickBot="1" x14ac:dyDescent="0.25">
      <c r="A28" s="215" t="s">
        <v>73</v>
      </c>
      <c r="B28" s="216"/>
      <c r="C28" s="143"/>
      <c r="D28" s="142"/>
      <c r="E28" s="157">
        <v>496</v>
      </c>
      <c r="F28" s="157">
        <v>602</v>
      </c>
      <c r="G28" s="157">
        <v>349</v>
      </c>
      <c r="H28" s="157">
        <v>584</v>
      </c>
      <c r="I28" s="157"/>
      <c r="J28" s="158">
        <f>SUM(E28:H28)</f>
        <v>2031</v>
      </c>
      <c r="K28" s="159"/>
      <c r="L28" s="157">
        <v>367</v>
      </c>
      <c r="M28" s="157">
        <v>346</v>
      </c>
      <c r="N28" s="157">
        <v>264</v>
      </c>
      <c r="O28" s="134"/>
      <c r="P28" s="134"/>
    </row>
    <row r="29" spans="1:16" s="3" customFormat="1" ht="13.5" thickTop="1" x14ac:dyDescent="0.2">
      <c r="A29" s="145"/>
      <c r="B29" s="145"/>
      <c r="C29" s="146"/>
      <c r="D29" s="145"/>
      <c r="E29" s="145"/>
      <c r="F29" s="145"/>
      <c r="G29" s="145"/>
      <c r="H29" s="145"/>
      <c r="I29" s="145"/>
      <c r="J29" s="146"/>
      <c r="K29" s="134"/>
      <c r="L29" s="145"/>
      <c r="M29" s="145"/>
      <c r="N29" s="134"/>
      <c r="O29" s="134"/>
      <c r="P29" s="134"/>
    </row>
    <row r="30" spans="1:16" s="3" customFormat="1" ht="13.5" thickBot="1" x14ac:dyDescent="0.25">
      <c r="A30" s="215" t="s">
        <v>72</v>
      </c>
      <c r="B30" s="216"/>
      <c r="C30" s="143"/>
      <c r="D30" s="142"/>
      <c r="E30" s="157">
        <v>340</v>
      </c>
      <c r="F30" s="157">
        <v>540</v>
      </c>
      <c r="G30" s="157">
        <v>579</v>
      </c>
      <c r="H30" s="157">
        <v>838</v>
      </c>
      <c r="I30" s="157"/>
      <c r="J30" s="158">
        <f>SUM(E30:H30)</f>
        <v>2297</v>
      </c>
      <c r="K30" s="159"/>
      <c r="L30" s="157">
        <v>926</v>
      </c>
      <c r="M30" s="157">
        <v>1541</v>
      </c>
      <c r="N30" s="157">
        <v>474</v>
      </c>
      <c r="O30" s="134"/>
      <c r="P30" s="134"/>
    </row>
    <row r="31" spans="1:16" s="3" customFormat="1" ht="13.5" thickTop="1" x14ac:dyDescent="0.2">
      <c r="A31" s="147"/>
      <c r="B31" s="147"/>
      <c r="C31" s="148"/>
      <c r="D31" s="147"/>
      <c r="E31" s="147"/>
      <c r="F31" s="147"/>
      <c r="G31" s="147"/>
      <c r="H31" s="147"/>
      <c r="I31" s="147"/>
      <c r="J31" s="148"/>
      <c r="K31" s="134"/>
      <c r="L31" s="147"/>
      <c r="M31" s="147"/>
      <c r="N31" s="134"/>
      <c r="O31" s="134"/>
      <c r="P31" s="134"/>
    </row>
    <row r="32" spans="1:16" s="3" customFormat="1" x14ac:dyDescent="0.2">
      <c r="A32" s="217" t="s">
        <v>71</v>
      </c>
      <c r="B32" s="217"/>
      <c r="C32" s="149"/>
      <c r="D32" s="150"/>
      <c r="E32" s="151">
        <v>0.92</v>
      </c>
      <c r="F32" s="151">
        <v>0.89</v>
      </c>
      <c r="G32" s="151">
        <v>0.98</v>
      </c>
      <c r="H32" s="151">
        <v>0.96</v>
      </c>
      <c r="I32" s="150"/>
      <c r="J32" s="149">
        <v>0.94</v>
      </c>
      <c r="K32" s="134"/>
      <c r="L32" s="151">
        <v>0.94</v>
      </c>
      <c r="M32" s="151">
        <v>0.99</v>
      </c>
      <c r="N32" s="151">
        <v>0.91</v>
      </c>
      <c r="O32" s="134"/>
      <c r="P32" s="134"/>
    </row>
    <row r="33" spans="1:16" s="3" customFormat="1" x14ac:dyDescent="0.2">
      <c r="A33" s="132"/>
      <c r="B33" s="132"/>
      <c r="C33" s="133"/>
      <c r="D33" s="132"/>
      <c r="E33" s="132"/>
      <c r="F33" s="132"/>
      <c r="G33" s="132"/>
      <c r="H33" s="132"/>
      <c r="I33" s="132"/>
      <c r="J33" s="133"/>
      <c r="K33" s="134"/>
      <c r="L33" s="132"/>
      <c r="M33" s="132"/>
      <c r="N33" s="134"/>
      <c r="O33" s="134"/>
      <c r="P33" s="134"/>
    </row>
    <row r="34" spans="1:16" ht="12.75" customHeight="1" x14ac:dyDescent="0.2">
      <c r="A34" s="213" t="s">
        <v>70</v>
      </c>
      <c r="B34" s="213"/>
      <c r="C34" s="136"/>
      <c r="J34" s="136"/>
      <c r="N34" s="160"/>
    </row>
    <row r="35" spans="1:16" x14ac:dyDescent="0.2">
      <c r="B35" s="134" t="s">
        <v>69</v>
      </c>
      <c r="C35" s="161">
        <v>76100</v>
      </c>
      <c r="D35" s="162"/>
      <c r="E35" s="162">
        <v>70800</v>
      </c>
      <c r="F35" s="162">
        <v>69900</v>
      </c>
      <c r="G35" s="162">
        <v>71400</v>
      </c>
      <c r="H35" s="162">
        <v>72100</v>
      </c>
      <c r="I35" s="162"/>
      <c r="J35" s="161">
        <f>(H35)</f>
        <v>72100</v>
      </c>
      <c r="K35" s="162"/>
      <c r="L35" s="162">
        <v>65400</v>
      </c>
      <c r="M35" s="162">
        <v>64100</v>
      </c>
      <c r="N35" s="162">
        <v>64200</v>
      </c>
    </row>
    <row r="36" spans="1:16" x14ac:dyDescent="0.2">
      <c r="B36" s="134" t="s">
        <v>68</v>
      </c>
      <c r="C36" s="161">
        <v>11000</v>
      </c>
      <c r="D36" s="162"/>
      <c r="E36" s="162">
        <v>10800</v>
      </c>
      <c r="F36" s="162">
        <v>10500</v>
      </c>
      <c r="G36" s="162">
        <v>10600</v>
      </c>
      <c r="H36" s="162">
        <v>9800</v>
      </c>
      <c r="I36" s="162"/>
      <c r="J36" s="161">
        <f t="shared" ref="J36:J38" si="0">(H36)</f>
        <v>9800</v>
      </c>
      <c r="K36" s="162"/>
      <c r="L36" s="162">
        <v>10500</v>
      </c>
      <c r="M36" s="162">
        <v>10200</v>
      </c>
      <c r="N36" s="162">
        <v>9600</v>
      </c>
    </row>
    <row r="37" spans="1:16" x14ac:dyDescent="0.2">
      <c r="B37" s="134" t="s">
        <v>67</v>
      </c>
      <c r="C37" s="161">
        <v>1300</v>
      </c>
      <c r="D37" s="162"/>
      <c r="E37" s="162">
        <v>1200</v>
      </c>
      <c r="F37" s="162">
        <v>1100</v>
      </c>
      <c r="G37" s="162">
        <v>800</v>
      </c>
      <c r="H37" s="162">
        <v>1300</v>
      </c>
      <c r="I37" s="162"/>
      <c r="J37" s="161">
        <f t="shared" si="0"/>
        <v>1300</v>
      </c>
      <c r="K37" s="162"/>
      <c r="L37" s="162">
        <v>400</v>
      </c>
      <c r="M37" s="162">
        <v>300</v>
      </c>
      <c r="N37" s="162">
        <v>300</v>
      </c>
    </row>
    <row r="38" spans="1:16" x14ac:dyDescent="0.2">
      <c r="A38" s="139"/>
      <c r="B38" s="139" t="s">
        <v>66</v>
      </c>
      <c r="C38" s="163">
        <v>7200</v>
      </c>
      <c r="D38" s="164"/>
      <c r="E38" s="164">
        <v>7200</v>
      </c>
      <c r="F38" s="164">
        <v>7200</v>
      </c>
      <c r="G38" s="164">
        <v>6900</v>
      </c>
      <c r="H38" s="164">
        <v>7200</v>
      </c>
      <c r="I38" s="164"/>
      <c r="J38" s="163">
        <f t="shared" si="0"/>
        <v>7200</v>
      </c>
      <c r="K38" s="164"/>
      <c r="L38" s="164">
        <v>8700</v>
      </c>
      <c r="M38" s="164">
        <v>9900</v>
      </c>
      <c r="N38" s="164">
        <v>9900</v>
      </c>
    </row>
    <row r="39" spans="1:16" ht="13.5" thickBot="1" x14ac:dyDescent="0.25">
      <c r="A39" s="142"/>
      <c r="B39" s="142" t="s">
        <v>65</v>
      </c>
      <c r="C39" s="165">
        <f>(SUM(C35:C38))</f>
        <v>95600</v>
      </c>
      <c r="D39" s="166"/>
      <c r="E39" s="166">
        <f>(SUM(E35:E38))</f>
        <v>90000</v>
      </c>
      <c r="F39" s="166">
        <f>(SUM(F35:F38))</f>
        <v>88700</v>
      </c>
      <c r="G39" s="166">
        <f>(SUM(G35:G38))</f>
        <v>89700</v>
      </c>
      <c r="H39" s="166">
        <f>(SUM(H35:H38))</f>
        <v>90400</v>
      </c>
      <c r="I39" s="166"/>
      <c r="J39" s="165">
        <f>(SUM(J35:J38))</f>
        <v>90400</v>
      </c>
      <c r="K39" s="166"/>
      <c r="L39" s="166">
        <f>(SUM(L35:L38))</f>
        <v>85000</v>
      </c>
      <c r="M39" s="166">
        <f>(SUM(M35:M38))</f>
        <v>84500</v>
      </c>
      <c r="N39" s="166">
        <f>(SUM(N35:N38))</f>
        <v>84000</v>
      </c>
    </row>
    <row r="40" spans="1:16" ht="13.5" thickTop="1" x14ac:dyDescent="0.2">
      <c r="A40" s="145"/>
      <c r="B40" s="145"/>
      <c r="C40" s="146"/>
      <c r="D40" s="145"/>
      <c r="E40" s="145"/>
      <c r="F40" s="145"/>
      <c r="G40" s="145"/>
      <c r="H40" s="145"/>
      <c r="I40" s="145"/>
      <c r="J40" s="146"/>
      <c r="K40" s="145"/>
      <c r="L40" s="145"/>
      <c r="M40" s="145"/>
      <c r="N40" s="145"/>
    </row>
    <row r="41" spans="1:16" x14ac:dyDescent="0.2">
      <c r="A41" s="213" t="s">
        <v>64</v>
      </c>
      <c r="B41" s="214"/>
      <c r="C41" s="167" t="s">
        <v>58</v>
      </c>
      <c r="E41" s="168" t="str">
        <f>E6</f>
        <v>Q1 2017</v>
      </c>
      <c r="F41" s="168" t="str">
        <f>F6</f>
        <v>Q2 2017</v>
      </c>
      <c r="G41" s="168" t="str">
        <f>G6</f>
        <v>Q3 2017</v>
      </c>
      <c r="H41" s="168" t="str">
        <f>H6</f>
        <v>Q4 2017</v>
      </c>
      <c r="J41" s="167" t="str">
        <f>J6</f>
        <v>FY 2017</v>
      </c>
      <c r="L41" s="168" t="str">
        <f>L6</f>
        <v>Q1 2018</v>
      </c>
      <c r="M41" s="168" t="str">
        <f>M6</f>
        <v>Q2 2018</v>
      </c>
      <c r="N41" s="168" t="str">
        <f>N6</f>
        <v>Q3 2018</v>
      </c>
    </row>
    <row r="42" spans="1:16" x14ac:dyDescent="0.2">
      <c r="B42" s="134" t="s">
        <v>63</v>
      </c>
      <c r="C42" s="169">
        <v>0.14099999999999999</v>
      </c>
      <c r="D42" s="152"/>
      <c r="E42" s="170">
        <v>0.13500000000000001</v>
      </c>
      <c r="F42" s="170">
        <v>0.13800000000000001</v>
      </c>
      <c r="G42" s="170">
        <v>0.14799999999999999</v>
      </c>
      <c r="H42" s="170">
        <v>0.156</v>
      </c>
      <c r="I42" s="152"/>
      <c r="J42" s="169">
        <v>0.14399999999999999</v>
      </c>
      <c r="L42" s="170">
        <v>0.14799999999999999</v>
      </c>
      <c r="M42" s="170">
        <v>0.15</v>
      </c>
      <c r="N42" s="170">
        <v>0.16800000000000001</v>
      </c>
    </row>
    <row r="43" spans="1:16" x14ac:dyDescent="0.2">
      <c r="B43" s="134" t="s">
        <v>62</v>
      </c>
      <c r="C43" s="171">
        <v>0.315</v>
      </c>
      <c r="E43" s="172">
        <v>0.318</v>
      </c>
      <c r="F43" s="172">
        <v>0.313</v>
      </c>
      <c r="G43" s="172">
        <v>0.32600000000000001</v>
      </c>
      <c r="H43" s="172">
        <v>0.34</v>
      </c>
      <c r="J43" s="171">
        <v>0.32400000000000001</v>
      </c>
      <c r="L43" s="172">
        <v>0.32300000000000001</v>
      </c>
      <c r="M43" s="172">
        <v>0.32600000000000001</v>
      </c>
      <c r="N43" s="172">
        <v>0.33700000000000002</v>
      </c>
    </row>
    <row r="44" spans="1:16" x14ac:dyDescent="0.2">
      <c r="B44" s="134" t="s">
        <v>61</v>
      </c>
      <c r="C44" s="171">
        <v>0.44900000000000001</v>
      </c>
      <c r="E44" s="172">
        <v>0.47799999999999998</v>
      </c>
      <c r="F44" s="172">
        <v>0.48099999999999998</v>
      </c>
      <c r="G44" s="172">
        <v>0.497</v>
      </c>
      <c r="H44" s="172">
        <v>0.51200000000000001</v>
      </c>
      <c r="J44" s="171">
        <v>0.49199999999999999</v>
      </c>
      <c r="L44" s="172">
        <v>0.496</v>
      </c>
      <c r="M44" s="172">
        <v>0.495</v>
      </c>
      <c r="N44" s="172">
        <v>0.52900000000000003</v>
      </c>
    </row>
    <row r="45" spans="1:16" x14ac:dyDescent="0.2"/>
    <row r="46" spans="1:16" x14ac:dyDescent="0.2"/>
    <row r="47" spans="1:16" x14ac:dyDescent="0.2">
      <c r="A47" s="214" t="s">
        <v>60</v>
      </c>
      <c r="B47" s="214"/>
      <c r="C47" s="214"/>
      <c r="D47" s="214"/>
      <c r="E47" s="214"/>
      <c r="F47" s="214"/>
      <c r="G47" s="214"/>
      <c r="H47" s="214"/>
      <c r="I47" s="214"/>
      <c r="J47" s="214"/>
      <c r="K47" s="214"/>
    </row>
    <row r="48" spans="1:16"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sheetData>
  <mergeCells count="15">
    <mergeCell ref="A28:B28"/>
    <mergeCell ref="A23:B23"/>
    <mergeCell ref="A34:B34"/>
    <mergeCell ref="A47:K47"/>
    <mergeCell ref="A41:B41"/>
    <mergeCell ref="A25:B25"/>
    <mergeCell ref="A26:B26"/>
    <mergeCell ref="A32:B32"/>
    <mergeCell ref="A30:B30"/>
    <mergeCell ref="A5:B5"/>
    <mergeCell ref="A6:B6"/>
    <mergeCell ref="A8:B8"/>
    <mergeCell ref="A13:B13"/>
    <mergeCell ref="A18:B18"/>
    <mergeCell ref="A7:B7"/>
  </mergeCells>
  <hyperlinks>
    <hyperlink ref="O2" location="Index!A1" display="Back" xr:uid="{00000000-0004-0000-0700-000000000000}"/>
  </hyperlinks>
  <pageMargins left="0.75" right="0.75" top="1" bottom="1" header="0.5" footer="0.5"/>
  <pageSetup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3"/>
  <sheetViews>
    <sheetView showGridLines="0" zoomScale="80" zoomScaleNormal="80" workbookViewId="0">
      <pane ySplit="8" topLeftCell="A9" activePane="bottomLeft" state="frozen"/>
      <selection pane="bottomLeft"/>
    </sheetView>
  </sheetViews>
  <sheetFormatPr defaultColWidth="0" defaultRowHeight="12.75" zeroHeight="1" x14ac:dyDescent="0.2"/>
  <cols>
    <col min="1" max="1" width="40.1406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2" width="12.85546875" style="1" customWidth="1"/>
    <col min="13" max="13" width="7.7109375" style="1" customWidth="1"/>
    <col min="14" max="14" width="4.5703125" style="1" customWidth="1"/>
    <col min="15" max="16384" width="13.7109375" style="1" hidden="1"/>
  </cols>
  <sheetData>
    <row r="1" spans="1:13" x14ac:dyDescent="0.2">
      <c r="A1" s="1" t="s">
        <v>8</v>
      </c>
    </row>
    <row r="2" spans="1:13" x14ac:dyDescent="0.2">
      <c r="M2" s="126" t="s">
        <v>16</v>
      </c>
    </row>
    <row r="3" spans="1:13" x14ac:dyDescent="0.2"/>
    <row r="4" spans="1:13" x14ac:dyDescent="0.2"/>
    <row r="5" spans="1:13" x14ac:dyDescent="0.2"/>
    <row r="6" spans="1:13" x14ac:dyDescent="0.2">
      <c r="A6" s="105" t="s">
        <v>92</v>
      </c>
    </row>
    <row r="7" spans="1:13" x14ac:dyDescent="0.2">
      <c r="A7" s="105" t="s">
        <v>27</v>
      </c>
    </row>
    <row r="8" spans="1:13" x14ac:dyDescent="0.2">
      <c r="C8" s="34" t="s">
        <v>129</v>
      </c>
      <c r="D8" s="34" t="s">
        <v>130</v>
      </c>
      <c r="E8" s="34" t="s">
        <v>131</v>
      </c>
      <c r="F8" s="34" t="s">
        <v>132</v>
      </c>
      <c r="H8" s="33" t="s">
        <v>133</v>
      </c>
      <c r="J8" s="34" t="s">
        <v>134</v>
      </c>
      <c r="K8" s="34" t="s">
        <v>135</v>
      </c>
      <c r="L8" s="34" t="s">
        <v>136</v>
      </c>
    </row>
    <row r="9" spans="1:13" x14ac:dyDescent="0.2">
      <c r="A9" s="90" t="s">
        <v>38</v>
      </c>
      <c r="H9" s="89"/>
    </row>
    <row r="10" spans="1:13" x14ac:dyDescent="0.2">
      <c r="A10" s="60" t="s">
        <v>77</v>
      </c>
      <c r="C10" s="101">
        <v>823000000</v>
      </c>
      <c r="D10" s="101">
        <v>784000000</v>
      </c>
      <c r="E10" s="101">
        <v>777000000</v>
      </c>
      <c r="F10" s="101">
        <v>813000000</v>
      </c>
      <c r="H10" s="100">
        <f>SUM(C10:F10)</f>
        <v>3197000000</v>
      </c>
      <c r="J10" s="101">
        <v>782000000</v>
      </c>
      <c r="K10" s="101">
        <v>743000000</v>
      </c>
      <c r="L10" s="101">
        <v>727000000</v>
      </c>
    </row>
    <row r="11" spans="1:13" x14ac:dyDescent="0.2">
      <c r="A11" s="60" t="s">
        <v>68</v>
      </c>
      <c r="C11" s="98">
        <v>554000000</v>
      </c>
      <c r="D11" s="98">
        <v>542000000</v>
      </c>
      <c r="E11" s="98">
        <v>543000000</v>
      </c>
      <c r="F11" s="98">
        <v>547000000</v>
      </c>
      <c r="H11" s="97">
        <f>SUM(C11:F11)</f>
        <v>2186000000</v>
      </c>
      <c r="J11" s="98">
        <v>508000000</v>
      </c>
      <c r="K11" s="98">
        <v>519000000</v>
      </c>
      <c r="L11" s="98">
        <v>520000000</v>
      </c>
    </row>
    <row r="12" spans="1:13" x14ac:dyDescent="0.2">
      <c r="A12" s="59" t="s">
        <v>67</v>
      </c>
      <c r="C12" s="96">
        <v>176000000</v>
      </c>
      <c r="D12" s="96">
        <v>170000000</v>
      </c>
      <c r="E12" s="96">
        <v>160000000</v>
      </c>
      <c r="F12" s="96">
        <v>133000000</v>
      </c>
      <c r="H12" s="95">
        <f>SUM(C12:F12)</f>
        <v>639000000</v>
      </c>
      <c r="J12" s="96">
        <v>130000000</v>
      </c>
      <c r="K12" s="96">
        <v>125000000</v>
      </c>
      <c r="L12" s="96">
        <v>57000000</v>
      </c>
    </row>
    <row r="13" spans="1:13" ht="13.5" thickBot="1" x14ac:dyDescent="0.25">
      <c r="A13" s="82" t="s">
        <v>32</v>
      </c>
      <c r="B13" s="82"/>
      <c r="C13" s="94">
        <f>SUM(C10:C12)</f>
        <v>1553000000</v>
      </c>
      <c r="D13" s="94">
        <f>SUM(D10:D12)</f>
        <v>1496000000</v>
      </c>
      <c r="E13" s="94">
        <f>SUM(E10:E12)</f>
        <v>1480000000</v>
      </c>
      <c r="F13" s="94">
        <f>SUM(F10:F12)</f>
        <v>1493000000</v>
      </c>
      <c r="H13" s="93">
        <f>SUM(H10:H12)</f>
        <v>6022000000</v>
      </c>
      <c r="J13" s="94">
        <f>SUM(J10:J12)</f>
        <v>1420000000</v>
      </c>
      <c r="K13" s="94">
        <f>SUM(K10:K12)</f>
        <v>1387000000</v>
      </c>
      <c r="L13" s="94">
        <f>SUM(L10:L12)</f>
        <v>1304000000</v>
      </c>
    </row>
    <row r="14" spans="1:13" ht="13.5" thickTop="1" x14ac:dyDescent="0.2">
      <c r="A14" s="79"/>
      <c r="B14" s="79"/>
      <c r="C14" s="79"/>
      <c r="D14" s="79"/>
      <c r="E14" s="79"/>
      <c r="F14" s="79"/>
      <c r="H14" s="102"/>
      <c r="J14" s="79"/>
      <c r="K14" s="79"/>
      <c r="L14" s="79"/>
    </row>
    <row r="15" spans="1:13" x14ac:dyDescent="0.2">
      <c r="A15" s="90" t="s">
        <v>91</v>
      </c>
      <c r="H15" s="89"/>
    </row>
    <row r="16" spans="1:13" x14ac:dyDescent="0.2">
      <c r="A16" s="60" t="s">
        <v>77</v>
      </c>
      <c r="C16" s="101">
        <v>15000000</v>
      </c>
      <c r="D16" s="101">
        <v>18000000</v>
      </c>
      <c r="E16" s="101">
        <v>29000000</v>
      </c>
      <c r="F16" s="101">
        <v>59000000</v>
      </c>
      <c r="H16" s="100">
        <f>SUM(C16:F16)</f>
        <v>121000000</v>
      </c>
      <c r="J16" s="101">
        <v>27000000</v>
      </c>
      <c r="K16" s="101">
        <v>32000000</v>
      </c>
      <c r="L16" s="101">
        <v>37000000</v>
      </c>
    </row>
    <row r="17" spans="1:12" x14ac:dyDescent="0.2">
      <c r="A17" s="60" t="s">
        <v>68</v>
      </c>
      <c r="C17" s="98">
        <v>45000000</v>
      </c>
      <c r="D17" s="98">
        <v>39000000</v>
      </c>
      <c r="E17" s="98">
        <v>46000000</v>
      </c>
      <c r="F17" s="98">
        <v>48000000</v>
      </c>
      <c r="H17" s="97">
        <f>SUM(C17:F17)</f>
        <v>178000000</v>
      </c>
      <c r="J17" s="98">
        <v>52000000</v>
      </c>
      <c r="K17" s="98">
        <v>49000000</v>
      </c>
      <c r="L17" s="98">
        <v>65000000</v>
      </c>
    </row>
    <row r="18" spans="1:12" x14ac:dyDescent="0.2">
      <c r="A18" s="59" t="s">
        <v>67</v>
      </c>
      <c r="C18" s="96">
        <v>26000000</v>
      </c>
      <c r="D18" s="96">
        <v>30000000</v>
      </c>
      <c r="E18" s="96">
        <v>38000000</v>
      </c>
      <c r="F18" s="96">
        <v>24000000</v>
      </c>
      <c r="H18" s="95">
        <f>SUM(C18:F18)</f>
        <v>118000000</v>
      </c>
      <c r="J18" s="96">
        <v>26000000</v>
      </c>
      <c r="K18" s="96">
        <v>29000000</v>
      </c>
      <c r="L18" s="96">
        <v>3000000</v>
      </c>
    </row>
    <row r="19" spans="1:12" ht="13.5" thickBot="1" x14ac:dyDescent="0.25">
      <c r="A19" s="82" t="s">
        <v>65</v>
      </c>
      <c r="B19" s="82"/>
      <c r="C19" s="94">
        <f>SUM(C16:C18)</f>
        <v>86000000</v>
      </c>
      <c r="D19" s="94">
        <f>SUM(D16:D18)</f>
        <v>87000000</v>
      </c>
      <c r="E19" s="94">
        <f>SUM(E16:E18)</f>
        <v>113000000</v>
      </c>
      <c r="F19" s="94">
        <f>SUM(F16:F18)</f>
        <v>131000000</v>
      </c>
      <c r="H19" s="93">
        <f>SUM(H16:H18)</f>
        <v>417000000</v>
      </c>
      <c r="J19" s="94">
        <f>SUM(J16:J18)</f>
        <v>105000000</v>
      </c>
      <c r="K19" s="94">
        <f>SUM(K16:K18)</f>
        <v>110000000</v>
      </c>
      <c r="L19" s="94">
        <f>SUM(L16:L18)</f>
        <v>105000000</v>
      </c>
    </row>
    <row r="20" spans="1:12" ht="13.5" thickTop="1" x14ac:dyDescent="0.2">
      <c r="A20" s="79"/>
      <c r="B20" s="79"/>
      <c r="C20" s="79"/>
      <c r="D20" s="79"/>
      <c r="E20" s="79"/>
      <c r="F20" s="79"/>
      <c r="H20" s="102"/>
      <c r="J20" s="79"/>
      <c r="K20" s="79"/>
      <c r="L20" s="79"/>
    </row>
    <row r="21" spans="1:12" x14ac:dyDescent="0.2">
      <c r="A21" s="60" t="s">
        <v>90</v>
      </c>
      <c r="C21" s="22">
        <v>8000000</v>
      </c>
      <c r="D21" s="22">
        <v>1000000</v>
      </c>
      <c r="E21" s="22">
        <v>1000000</v>
      </c>
      <c r="F21" s="22">
        <v>-1000000</v>
      </c>
      <c r="H21" s="97">
        <f>SUM(C21:F21)</f>
        <v>9000000</v>
      </c>
      <c r="J21" s="22">
        <v>0</v>
      </c>
      <c r="K21" s="22">
        <v>-1000000</v>
      </c>
      <c r="L21" s="22">
        <v>-1000000</v>
      </c>
    </row>
    <row r="22" spans="1:12" x14ac:dyDescent="0.2">
      <c r="A22" s="59" t="s">
        <v>79</v>
      </c>
      <c r="C22" s="26">
        <v>-5000000</v>
      </c>
      <c r="D22" s="26">
        <v>0</v>
      </c>
      <c r="E22" s="26">
        <v>-3000000</v>
      </c>
      <c r="F22" s="26">
        <v>0</v>
      </c>
      <c r="H22" s="95">
        <f>SUM(C22:F22)</f>
        <v>-8000000</v>
      </c>
      <c r="J22" s="26">
        <v>0</v>
      </c>
      <c r="K22" s="26">
        <v>0</v>
      </c>
      <c r="L22" s="26">
        <v>0</v>
      </c>
    </row>
    <row r="23" spans="1:12" ht="13.5" thickBot="1" x14ac:dyDescent="0.25">
      <c r="A23" s="82" t="s">
        <v>87</v>
      </c>
      <c r="B23" s="82"/>
      <c r="C23" s="94">
        <f>SUM(C19:C22)</f>
        <v>89000000</v>
      </c>
      <c r="D23" s="94">
        <f>SUM(D19:D22)</f>
        <v>88000000</v>
      </c>
      <c r="E23" s="94">
        <f>SUM(E19:E22)</f>
        <v>111000000</v>
      </c>
      <c r="F23" s="94">
        <f>SUM(F19:F22)</f>
        <v>130000000</v>
      </c>
      <c r="H23" s="93">
        <f>SUM(H19:H22)</f>
        <v>418000000</v>
      </c>
      <c r="J23" s="94">
        <f>SUM(J19:J22)</f>
        <v>105000000</v>
      </c>
      <c r="K23" s="94">
        <f>SUM(K19:K22)</f>
        <v>109000000</v>
      </c>
      <c r="L23" s="94">
        <f>SUM(L19:L22)</f>
        <v>104000000</v>
      </c>
    </row>
    <row r="24" spans="1:12" ht="13.5" thickTop="1" x14ac:dyDescent="0.2">
      <c r="A24" s="79"/>
      <c r="B24" s="79"/>
      <c r="C24" s="79"/>
      <c r="D24" s="79"/>
      <c r="E24" s="79"/>
      <c r="F24" s="79"/>
      <c r="H24" s="102"/>
      <c r="J24" s="79"/>
      <c r="K24" s="79"/>
      <c r="L24" s="79"/>
    </row>
    <row r="25" spans="1:12" x14ac:dyDescent="0.2">
      <c r="A25" s="90" t="s">
        <v>89</v>
      </c>
      <c r="H25" s="89"/>
    </row>
    <row r="26" spans="1:12" x14ac:dyDescent="0.2">
      <c r="A26" s="60" t="s">
        <v>77</v>
      </c>
      <c r="C26" s="88">
        <f t="shared" ref="C26:F29" si="0">C16/C10</f>
        <v>1.8226002430133656E-2</v>
      </c>
      <c r="D26" s="88">
        <f t="shared" si="0"/>
        <v>2.2959183673469389E-2</v>
      </c>
      <c r="E26" s="88">
        <f t="shared" si="0"/>
        <v>3.7323037323037322E-2</v>
      </c>
      <c r="F26" s="88">
        <f t="shared" si="0"/>
        <v>7.2570725707257075E-2</v>
      </c>
      <c r="H26" s="87">
        <f>H16/H10</f>
        <v>3.7847982483578353E-2</v>
      </c>
      <c r="J26" s="88">
        <f t="shared" ref="J26:L29" si="1">J16/J10</f>
        <v>3.4526854219948847E-2</v>
      </c>
      <c r="K26" s="88">
        <f t="shared" si="1"/>
        <v>4.306864064602961E-2</v>
      </c>
      <c r="L26" s="88">
        <f t="shared" si="1"/>
        <v>5.0894085281980743E-2</v>
      </c>
    </row>
    <row r="27" spans="1:12" x14ac:dyDescent="0.2">
      <c r="A27" s="60" t="s">
        <v>68</v>
      </c>
      <c r="C27" s="88">
        <f t="shared" si="0"/>
        <v>8.1227436823104696E-2</v>
      </c>
      <c r="D27" s="88">
        <f t="shared" si="0"/>
        <v>7.1955719557195569E-2</v>
      </c>
      <c r="E27" s="88">
        <f t="shared" si="0"/>
        <v>8.4714548802946599E-2</v>
      </c>
      <c r="F27" s="88">
        <f t="shared" si="0"/>
        <v>8.7751371115173671E-2</v>
      </c>
      <c r="H27" s="87">
        <f>H17/H11</f>
        <v>8.1427264409881059E-2</v>
      </c>
      <c r="J27" s="88">
        <f t="shared" si="1"/>
        <v>0.10236220472440945</v>
      </c>
      <c r="K27" s="88">
        <f t="shared" si="1"/>
        <v>9.4412331406551059E-2</v>
      </c>
      <c r="L27" s="88">
        <f t="shared" si="1"/>
        <v>0.125</v>
      </c>
    </row>
    <row r="28" spans="1:12" x14ac:dyDescent="0.2">
      <c r="A28" s="59" t="s">
        <v>67</v>
      </c>
      <c r="C28" s="86">
        <f t="shared" si="0"/>
        <v>0.14772727272727273</v>
      </c>
      <c r="D28" s="86">
        <f t="shared" si="0"/>
        <v>0.17647058823529413</v>
      </c>
      <c r="E28" s="86">
        <f t="shared" si="0"/>
        <v>0.23749999999999999</v>
      </c>
      <c r="F28" s="86">
        <f t="shared" si="0"/>
        <v>0.18045112781954886</v>
      </c>
      <c r="H28" s="85">
        <f>H18/H12</f>
        <v>0.18466353677621283</v>
      </c>
      <c r="J28" s="86">
        <f t="shared" si="1"/>
        <v>0.2</v>
      </c>
      <c r="K28" s="86">
        <f t="shared" si="1"/>
        <v>0.23200000000000001</v>
      </c>
      <c r="L28" s="86">
        <f t="shared" si="1"/>
        <v>5.2631578947368418E-2</v>
      </c>
    </row>
    <row r="29" spans="1:12" ht="13.5" thickBot="1" x14ac:dyDescent="0.25">
      <c r="A29" s="82" t="s">
        <v>65</v>
      </c>
      <c r="B29" s="82"/>
      <c r="C29" s="81">
        <f t="shared" si="0"/>
        <v>5.5376690276883453E-2</v>
      </c>
      <c r="D29" s="81">
        <f t="shared" si="0"/>
        <v>5.8155080213903747E-2</v>
      </c>
      <c r="E29" s="81">
        <f t="shared" si="0"/>
        <v>7.6351351351351349E-2</v>
      </c>
      <c r="F29" s="81">
        <f t="shared" si="0"/>
        <v>8.7742799732083057E-2</v>
      </c>
      <c r="H29" s="80">
        <f>H19/H13</f>
        <v>6.9246097641979407E-2</v>
      </c>
      <c r="J29" s="81">
        <f t="shared" si="1"/>
        <v>7.3943661971830985E-2</v>
      </c>
      <c r="K29" s="81">
        <f t="shared" si="1"/>
        <v>7.9307858687815425E-2</v>
      </c>
      <c r="L29" s="81">
        <f t="shared" si="1"/>
        <v>8.052147239263803E-2</v>
      </c>
    </row>
    <row r="30" spans="1:12" ht="13.5" thickTop="1" x14ac:dyDescent="0.2">
      <c r="A30" s="79"/>
      <c r="B30" s="79"/>
      <c r="C30" s="79"/>
      <c r="D30" s="79"/>
      <c r="E30" s="79"/>
      <c r="F30" s="79"/>
      <c r="H30" s="102"/>
      <c r="J30" s="79"/>
      <c r="K30" s="79"/>
      <c r="L30" s="79"/>
    </row>
    <row r="31" spans="1:12" x14ac:dyDescent="0.2">
      <c r="A31" s="59" t="s">
        <v>88</v>
      </c>
      <c r="C31" s="86">
        <f>SUM(C17,C21,C22)/C11</f>
        <v>8.6642599277978335E-2</v>
      </c>
      <c r="D31" s="86">
        <f>SUM(D17,D21,D22)/D11</f>
        <v>7.3800738007380073E-2</v>
      </c>
      <c r="E31" s="86">
        <f>SUM(E17,E21,E22)/E11</f>
        <v>8.1031307550644568E-2</v>
      </c>
      <c r="F31" s="86">
        <f>SUM(F17,F21,F22)/F11</f>
        <v>8.5923217550274225E-2</v>
      </c>
      <c r="H31" s="85">
        <f>SUM(H17,H21,H22)/H11</f>
        <v>8.1884720951509601E-2</v>
      </c>
      <c r="J31" s="86">
        <f>SUM(J17,J21,J22)/J11</f>
        <v>0.10236220472440945</v>
      </c>
      <c r="K31" s="86">
        <f>SUM(K17,K21,K22)/K11</f>
        <v>9.2485549132947972E-2</v>
      </c>
      <c r="L31" s="86">
        <f>SUM(L17,L21,L22)/L11</f>
        <v>0.12307692307692308</v>
      </c>
    </row>
    <row r="32" spans="1:12" ht="13.5" thickBot="1" x14ac:dyDescent="0.25">
      <c r="A32" s="82" t="s">
        <v>87</v>
      </c>
      <c r="B32" s="82"/>
      <c r="C32" s="81">
        <f>C23/C13</f>
        <v>5.7308435286542177E-2</v>
      </c>
      <c r="D32" s="81">
        <f>D23/D13</f>
        <v>5.8823529411764705E-2</v>
      </c>
      <c r="E32" s="81">
        <f>E23/E13</f>
        <v>7.4999999999999997E-2</v>
      </c>
      <c r="F32" s="81">
        <f>F23/F13</f>
        <v>8.7073007367716004E-2</v>
      </c>
      <c r="H32" s="80">
        <f>H23/H13</f>
        <v>6.9412155430089675E-2</v>
      </c>
      <c r="J32" s="81">
        <f>J23/J13</f>
        <v>7.3943661971830985E-2</v>
      </c>
      <c r="K32" s="81">
        <f>K23/K13</f>
        <v>7.858687815428983E-2</v>
      </c>
      <c r="L32" s="81">
        <f>L23/L13</f>
        <v>7.9754601226993863E-2</v>
      </c>
    </row>
    <row r="33" spans="1:12" ht="13.5" thickTop="1" x14ac:dyDescent="0.2">
      <c r="A33" s="79"/>
      <c r="B33" s="79"/>
      <c r="C33" s="79"/>
      <c r="D33" s="79"/>
      <c r="E33" s="79"/>
      <c r="F33" s="79"/>
      <c r="H33" s="102"/>
      <c r="J33" s="79"/>
      <c r="K33" s="79"/>
      <c r="L33" s="79"/>
    </row>
    <row r="34" spans="1:12" x14ac:dyDescent="0.2">
      <c r="A34" s="90" t="s">
        <v>86</v>
      </c>
      <c r="H34" s="89"/>
    </row>
    <row r="35" spans="1:12" x14ac:dyDescent="0.2">
      <c r="A35" s="60" t="s">
        <v>77</v>
      </c>
      <c r="C35" s="101">
        <v>33000000</v>
      </c>
      <c r="D35" s="101">
        <v>36000000</v>
      </c>
      <c r="E35" s="101">
        <v>32000000</v>
      </c>
      <c r="F35" s="101">
        <v>31000000</v>
      </c>
      <c r="H35" s="100">
        <f>SUM(C35:F35)</f>
        <v>132000000</v>
      </c>
      <c r="J35" s="101">
        <v>32000000</v>
      </c>
      <c r="K35" s="101">
        <v>32000000</v>
      </c>
      <c r="L35" s="101">
        <v>30000000</v>
      </c>
    </row>
    <row r="36" spans="1:12" x14ac:dyDescent="0.2">
      <c r="A36" s="60" t="s">
        <v>68</v>
      </c>
      <c r="C36" s="98">
        <v>25000000</v>
      </c>
      <c r="D36" s="98">
        <v>27000000</v>
      </c>
      <c r="E36" s="98">
        <v>26000000</v>
      </c>
      <c r="F36" s="98">
        <v>23000000</v>
      </c>
      <c r="H36" s="97">
        <f>SUM(C36:F36)</f>
        <v>101000000</v>
      </c>
      <c r="J36" s="98">
        <v>21000000</v>
      </c>
      <c r="K36" s="98">
        <v>21000000</v>
      </c>
      <c r="L36" s="98">
        <v>21000000</v>
      </c>
    </row>
    <row r="37" spans="1:12" x14ac:dyDescent="0.2">
      <c r="A37" s="59" t="s">
        <v>67</v>
      </c>
      <c r="C37" s="96">
        <v>6000000</v>
      </c>
      <c r="D37" s="96">
        <v>6000000</v>
      </c>
      <c r="E37" s="96">
        <v>5000000</v>
      </c>
      <c r="F37" s="96">
        <v>4000000</v>
      </c>
      <c r="H37" s="95">
        <f>SUM(C37:F37)</f>
        <v>21000000</v>
      </c>
      <c r="J37" s="96">
        <v>3000000</v>
      </c>
      <c r="K37" s="96">
        <v>4000000</v>
      </c>
      <c r="L37" s="96">
        <v>2000000</v>
      </c>
    </row>
    <row r="38" spans="1:12" ht="13.5" thickBot="1" x14ac:dyDescent="0.25">
      <c r="A38" s="82" t="s">
        <v>65</v>
      </c>
      <c r="B38" s="82"/>
      <c r="C38" s="94">
        <f>SUM(C35:C37)</f>
        <v>64000000</v>
      </c>
      <c r="D38" s="94">
        <f>SUM(D35:D37)</f>
        <v>69000000</v>
      </c>
      <c r="E38" s="94">
        <f>SUM(E35:E37)</f>
        <v>63000000</v>
      </c>
      <c r="F38" s="94">
        <f>SUM(F35:F37)</f>
        <v>58000000</v>
      </c>
      <c r="H38" s="93">
        <f>SUM(H35:H37)</f>
        <v>254000000</v>
      </c>
      <c r="J38" s="94">
        <f>SUM(J35:J37)</f>
        <v>56000000</v>
      </c>
      <c r="K38" s="94">
        <f>SUM(K35:K37)</f>
        <v>57000000</v>
      </c>
      <c r="L38" s="94">
        <f>SUM(L35:L37)</f>
        <v>53000000</v>
      </c>
    </row>
    <row r="39" spans="1:12" ht="13.5" thickTop="1" x14ac:dyDescent="0.2">
      <c r="A39" s="79"/>
      <c r="B39" s="79"/>
      <c r="C39" s="79"/>
      <c r="D39" s="79"/>
      <c r="E39" s="79"/>
      <c r="F39" s="79"/>
      <c r="H39" s="102"/>
      <c r="J39" s="79"/>
      <c r="K39" s="79"/>
      <c r="L39" s="79"/>
    </row>
    <row r="40" spans="1:12" x14ac:dyDescent="0.2">
      <c r="A40" s="90" t="s">
        <v>85</v>
      </c>
      <c r="H40" s="89"/>
    </row>
    <row r="41" spans="1:12" x14ac:dyDescent="0.2">
      <c r="A41" s="60" t="s">
        <v>77</v>
      </c>
      <c r="C41" s="101">
        <v>48000000</v>
      </c>
      <c r="D41" s="101">
        <v>54000000</v>
      </c>
      <c r="E41" s="101">
        <v>61000000</v>
      </c>
      <c r="F41" s="101">
        <v>90000000</v>
      </c>
      <c r="H41" s="100">
        <f>SUM(C41:F41)</f>
        <v>253000000</v>
      </c>
      <c r="J41" s="101">
        <v>59000000</v>
      </c>
      <c r="K41" s="101">
        <v>64000000</v>
      </c>
      <c r="L41" s="101">
        <v>67000000</v>
      </c>
    </row>
    <row r="42" spans="1:12" x14ac:dyDescent="0.2">
      <c r="A42" s="60" t="s">
        <v>68</v>
      </c>
      <c r="C42" s="98">
        <v>73000000</v>
      </c>
      <c r="D42" s="98">
        <v>67000000</v>
      </c>
      <c r="E42" s="98">
        <v>70000000</v>
      </c>
      <c r="F42" s="98">
        <v>70000000</v>
      </c>
      <c r="H42" s="97">
        <f>SUM(C42:F42)</f>
        <v>280000000</v>
      </c>
      <c r="J42" s="98">
        <v>73000000</v>
      </c>
      <c r="K42" s="98">
        <v>69000000</v>
      </c>
      <c r="L42" s="98">
        <v>85000000</v>
      </c>
    </row>
    <row r="43" spans="1:12" x14ac:dyDescent="0.2">
      <c r="A43" s="59" t="s">
        <v>67</v>
      </c>
      <c r="C43" s="96">
        <v>32000000</v>
      </c>
      <c r="D43" s="96">
        <v>36000000</v>
      </c>
      <c r="E43" s="96">
        <v>43000000</v>
      </c>
      <c r="F43" s="96">
        <v>28000000</v>
      </c>
      <c r="H43" s="95">
        <f>SUM(C43:F43)</f>
        <v>139000000</v>
      </c>
      <c r="J43" s="96">
        <v>29000000</v>
      </c>
      <c r="K43" s="96">
        <v>33000000</v>
      </c>
      <c r="L43" s="96">
        <v>5000000</v>
      </c>
    </row>
    <row r="44" spans="1:12" ht="13.5" thickBot="1" x14ac:dyDescent="0.25">
      <c r="A44" s="82" t="s">
        <v>65</v>
      </c>
      <c r="B44" s="82"/>
      <c r="C44" s="94">
        <f>SUM(C41:C43)</f>
        <v>153000000</v>
      </c>
      <c r="D44" s="94">
        <f>SUM(D41:D43)</f>
        <v>157000000</v>
      </c>
      <c r="E44" s="94">
        <f>SUM(E41:E43)</f>
        <v>174000000</v>
      </c>
      <c r="F44" s="94">
        <f>SUM(F41:F43)</f>
        <v>188000000</v>
      </c>
      <c r="H44" s="93">
        <f>SUM(H41:H43)</f>
        <v>672000000</v>
      </c>
      <c r="J44" s="94">
        <f>SUM(J41:J43)</f>
        <v>161000000</v>
      </c>
      <c r="K44" s="94">
        <f>SUM(K41:K43)</f>
        <v>166000000</v>
      </c>
      <c r="L44" s="94">
        <f>SUM(L41:L43)</f>
        <v>157000000</v>
      </c>
    </row>
    <row r="45" spans="1:12" ht="13.5" thickTop="1" x14ac:dyDescent="0.2">
      <c r="A45" s="79"/>
      <c r="B45" s="79"/>
      <c r="C45" s="79"/>
      <c r="D45" s="79"/>
      <c r="E45" s="79"/>
      <c r="F45" s="79"/>
      <c r="H45" s="102"/>
      <c r="J45" s="79"/>
      <c r="K45" s="79"/>
      <c r="L45" s="79"/>
    </row>
    <row r="46" spans="1:12" x14ac:dyDescent="0.2">
      <c r="A46" s="1" t="s">
        <v>84</v>
      </c>
      <c r="C46" s="101">
        <f>C19</f>
        <v>86000000</v>
      </c>
      <c r="D46" s="101">
        <f>D19</f>
        <v>87000000</v>
      </c>
      <c r="E46" s="101">
        <f>E19</f>
        <v>113000000</v>
      </c>
      <c r="F46" s="101">
        <f>F19</f>
        <v>131000000</v>
      </c>
      <c r="H46" s="100">
        <f>H19</f>
        <v>417000000</v>
      </c>
      <c r="J46" s="101">
        <f>J19</f>
        <v>105000000</v>
      </c>
      <c r="K46" s="101">
        <f>K19</f>
        <v>110000000</v>
      </c>
      <c r="L46" s="101">
        <f>L19</f>
        <v>105000000</v>
      </c>
    </row>
    <row r="47" spans="1:12" x14ac:dyDescent="0.2">
      <c r="A47" s="1" t="s">
        <v>83</v>
      </c>
      <c r="C47" s="98">
        <f>C38</f>
        <v>64000000</v>
      </c>
      <c r="D47" s="98">
        <f>D38</f>
        <v>69000000</v>
      </c>
      <c r="E47" s="98">
        <f>E38</f>
        <v>63000000</v>
      </c>
      <c r="F47" s="98">
        <f>F38</f>
        <v>58000000</v>
      </c>
      <c r="H47" s="97">
        <f>H38</f>
        <v>254000000</v>
      </c>
      <c r="J47" s="98">
        <f>J38</f>
        <v>56000000</v>
      </c>
      <c r="K47" s="98">
        <f>K38</f>
        <v>57000000</v>
      </c>
      <c r="L47" s="98">
        <f>L38</f>
        <v>53000000</v>
      </c>
    </row>
    <row r="48" spans="1:12" x14ac:dyDescent="0.2">
      <c r="A48" s="99" t="s">
        <v>82</v>
      </c>
      <c r="H48" s="89"/>
    </row>
    <row r="49" spans="1:12" x14ac:dyDescent="0.2">
      <c r="A49" s="60" t="s">
        <v>81</v>
      </c>
      <c r="C49" s="98">
        <f>C21</f>
        <v>8000000</v>
      </c>
      <c r="D49" s="98">
        <f>D21</f>
        <v>1000000</v>
      </c>
      <c r="E49" s="98">
        <f>E21</f>
        <v>1000000</v>
      </c>
      <c r="F49" s="98">
        <f>F21</f>
        <v>-1000000</v>
      </c>
      <c r="H49" s="97">
        <f>H21</f>
        <v>9000000</v>
      </c>
      <c r="J49" s="98">
        <f>J21</f>
        <v>0</v>
      </c>
      <c r="K49" s="98">
        <f>K21</f>
        <v>-1000000</v>
      </c>
      <c r="L49" s="98">
        <f>L21</f>
        <v>-1000000</v>
      </c>
    </row>
    <row r="50" spans="1:12" x14ac:dyDescent="0.2">
      <c r="A50" s="60" t="s">
        <v>80</v>
      </c>
      <c r="C50" s="98">
        <f>SUMIF('Non-GAAP Reported'!$C$43:$O$43,C$8,'Non-GAAP Reported'!$C$61:$O$61)</f>
        <v>0</v>
      </c>
      <c r="D50" s="98">
        <f>SUMIF('Non-GAAP Reported'!$C$43:$O$43,D$8,'Non-GAAP Reported'!$C$61:$O$61)</f>
        <v>0</v>
      </c>
      <c r="E50" s="98">
        <f>SUMIF('Non-GAAP Reported'!$C$43:$O$43,E$8,'Non-GAAP Reported'!$C$61:$O$61)</f>
        <v>0</v>
      </c>
      <c r="F50" s="98">
        <f>SUMIF('Non-GAAP Reported'!$C$43:$O$43,F$8,'Non-GAAP Reported'!$C$61:$O$61)</f>
        <v>0</v>
      </c>
      <c r="H50" s="97">
        <f>SUMIF('Non-GAAP Reported'!$C$43:$O$43,H$8,'Non-GAAP Reported'!$C$61:$O$61)</f>
        <v>0</v>
      </c>
      <c r="J50" s="98">
        <f>SUMIF('Non-GAAP Reported'!$C$43:$O$43,J$8,'Non-GAAP Reported'!$C$61:$O$61)</f>
        <v>0</v>
      </c>
      <c r="K50" s="98">
        <f>SUMIF('Non-GAAP Reported'!$C$43:$O$43,K$8,'Non-GAAP Reported'!$C$61:$O$61)</f>
        <v>0</v>
      </c>
      <c r="L50" s="98">
        <f>SUMIF('Non-GAAP Reported'!$C$43:$O$43,L$8,'Non-GAAP Reported'!$C$61:$O$61)</f>
        <v>0</v>
      </c>
    </row>
    <row r="51" spans="1:12" x14ac:dyDescent="0.2">
      <c r="A51" s="59" t="s">
        <v>79</v>
      </c>
      <c r="C51" s="96">
        <f>C22</f>
        <v>-5000000</v>
      </c>
      <c r="D51" s="96">
        <f>D22</f>
        <v>0</v>
      </c>
      <c r="E51" s="96">
        <f>E22</f>
        <v>-3000000</v>
      </c>
      <c r="F51" s="96">
        <f>F22</f>
        <v>0</v>
      </c>
      <c r="H51" s="95">
        <f>H22</f>
        <v>-8000000</v>
      </c>
      <c r="J51" s="96">
        <f>J22</f>
        <v>0</v>
      </c>
      <c r="K51" s="96">
        <f>K22</f>
        <v>0</v>
      </c>
      <c r="L51" s="96">
        <f>L22</f>
        <v>0</v>
      </c>
    </row>
    <row r="52" spans="1:12" ht="13.5" thickBot="1" x14ac:dyDescent="0.25">
      <c r="A52" s="82" t="s">
        <v>76</v>
      </c>
      <c r="B52" s="82"/>
      <c r="C52" s="94">
        <f>SUM(C46:C51)</f>
        <v>153000000</v>
      </c>
      <c r="D52" s="94">
        <f>SUM(D46:D51)</f>
        <v>157000000</v>
      </c>
      <c r="E52" s="94">
        <f>SUM(E46:E51)</f>
        <v>174000000</v>
      </c>
      <c r="F52" s="94">
        <f>SUM(F46:F51)</f>
        <v>188000000</v>
      </c>
      <c r="H52" s="93">
        <f>SUM(H46:H51)</f>
        <v>672000000</v>
      </c>
      <c r="J52" s="94">
        <f>SUM(J46:J51)</f>
        <v>161000000</v>
      </c>
      <c r="K52" s="94">
        <f>SUM(K46:K51)</f>
        <v>166000000</v>
      </c>
      <c r="L52" s="94">
        <f>SUM(L46:L51)</f>
        <v>157000000</v>
      </c>
    </row>
    <row r="53" spans="1:12" ht="13.5" thickTop="1" x14ac:dyDescent="0.2">
      <c r="A53" s="79"/>
      <c r="B53" s="79"/>
      <c r="C53" s="92">
        <f>C52/C13</f>
        <v>9.8518995492594977E-2</v>
      </c>
      <c r="D53" s="92">
        <f>D52/D13</f>
        <v>0.10494652406417113</v>
      </c>
      <c r="E53" s="92">
        <f>E52/E13</f>
        <v>0.11756756756756757</v>
      </c>
      <c r="F53" s="92">
        <f>F52/F13</f>
        <v>0.12592096450100468</v>
      </c>
      <c r="H53" s="91">
        <f>H52/H13</f>
        <v>0.11159083361009631</v>
      </c>
      <c r="J53" s="92">
        <f>J52/J13</f>
        <v>0.11338028169014085</v>
      </c>
      <c r="K53" s="92">
        <f>K52/K13</f>
        <v>0.11968276856524873</v>
      </c>
      <c r="L53" s="92">
        <f>L52/L13</f>
        <v>0.12039877300613497</v>
      </c>
    </row>
    <row r="54" spans="1:12" x14ac:dyDescent="0.2">
      <c r="H54" s="89"/>
    </row>
    <row r="55" spans="1:12" x14ac:dyDescent="0.2">
      <c r="A55" s="90" t="s">
        <v>78</v>
      </c>
      <c r="H55" s="89"/>
    </row>
    <row r="56" spans="1:12" x14ac:dyDescent="0.2">
      <c r="A56" s="60" t="s">
        <v>77</v>
      </c>
      <c r="C56" s="88">
        <f t="shared" ref="C56:F59" si="2">C41/C10</f>
        <v>5.8323207776427702E-2</v>
      </c>
      <c r="D56" s="88">
        <f t="shared" si="2"/>
        <v>6.8877551020408156E-2</v>
      </c>
      <c r="E56" s="88">
        <f t="shared" si="2"/>
        <v>7.8507078507078512E-2</v>
      </c>
      <c r="F56" s="88">
        <f t="shared" si="2"/>
        <v>0.11070110701107011</v>
      </c>
      <c r="H56" s="87">
        <f>H41/H10</f>
        <v>7.9136690647482008E-2</v>
      </c>
      <c r="J56" s="88">
        <f t="shared" ref="J56:L59" si="3">J41/J10</f>
        <v>7.5447570332480812E-2</v>
      </c>
      <c r="K56" s="88">
        <f t="shared" si="3"/>
        <v>8.613728129205922E-2</v>
      </c>
      <c r="L56" s="88">
        <f t="shared" si="3"/>
        <v>9.2159559834938107E-2</v>
      </c>
    </row>
    <row r="57" spans="1:12" x14ac:dyDescent="0.2">
      <c r="A57" s="60" t="s">
        <v>68</v>
      </c>
      <c r="C57" s="88">
        <f t="shared" si="2"/>
        <v>0.13176895306859207</v>
      </c>
      <c r="D57" s="88">
        <f t="shared" si="2"/>
        <v>0.12361623616236163</v>
      </c>
      <c r="E57" s="88">
        <f t="shared" si="2"/>
        <v>0.12891344383057091</v>
      </c>
      <c r="F57" s="88">
        <f t="shared" si="2"/>
        <v>0.12797074954296161</v>
      </c>
      <c r="H57" s="87">
        <f>H42/H11</f>
        <v>0.12808783165599269</v>
      </c>
      <c r="J57" s="88">
        <f t="shared" si="3"/>
        <v>0.1437007874015748</v>
      </c>
      <c r="K57" s="88">
        <f t="shared" si="3"/>
        <v>0.13294797687861271</v>
      </c>
      <c r="L57" s="88">
        <f t="shared" si="3"/>
        <v>0.16346153846153846</v>
      </c>
    </row>
    <row r="58" spans="1:12" x14ac:dyDescent="0.2">
      <c r="A58" s="59" t="s">
        <v>67</v>
      </c>
      <c r="C58" s="86">
        <f t="shared" si="2"/>
        <v>0.18181818181818182</v>
      </c>
      <c r="D58" s="86">
        <f t="shared" si="2"/>
        <v>0.21176470588235294</v>
      </c>
      <c r="E58" s="86">
        <f t="shared" si="2"/>
        <v>0.26874999999999999</v>
      </c>
      <c r="F58" s="86">
        <f t="shared" si="2"/>
        <v>0.21052631578947367</v>
      </c>
      <c r="H58" s="85">
        <f>H43/H12</f>
        <v>0.21752738654147105</v>
      </c>
      <c r="J58" s="86">
        <f t="shared" si="3"/>
        <v>0.22307692307692309</v>
      </c>
      <c r="K58" s="86">
        <f t="shared" si="3"/>
        <v>0.26400000000000001</v>
      </c>
      <c r="L58" s="86">
        <f t="shared" si="3"/>
        <v>8.771929824561403E-2</v>
      </c>
    </row>
    <row r="59" spans="1:12" ht="13.5" thickBot="1" x14ac:dyDescent="0.25">
      <c r="A59" s="82" t="s">
        <v>65</v>
      </c>
      <c r="B59" s="82"/>
      <c r="C59" s="81">
        <f t="shared" si="2"/>
        <v>9.8518995492594977E-2</v>
      </c>
      <c r="D59" s="81">
        <f t="shared" si="2"/>
        <v>0.10494652406417113</v>
      </c>
      <c r="E59" s="81">
        <f t="shared" si="2"/>
        <v>0.11756756756756757</v>
      </c>
      <c r="F59" s="81">
        <f t="shared" si="2"/>
        <v>0.12592096450100468</v>
      </c>
      <c r="H59" s="80">
        <f>H44/H13</f>
        <v>0.11159083361009631</v>
      </c>
      <c r="J59" s="81">
        <f t="shared" si="3"/>
        <v>0.11338028169014085</v>
      </c>
      <c r="K59" s="81">
        <f t="shared" si="3"/>
        <v>0.11968276856524873</v>
      </c>
      <c r="L59" s="81">
        <f t="shared" si="3"/>
        <v>0.12039877300613497</v>
      </c>
    </row>
    <row r="60" spans="1:12" ht="13.5" thickTop="1" x14ac:dyDescent="0.2">
      <c r="A60" s="84"/>
      <c r="B60" s="84"/>
      <c r="C60" s="84"/>
      <c r="D60" s="84"/>
      <c r="E60" s="84"/>
      <c r="F60" s="84"/>
      <c r="H60" s="83"/>
      <c r="J60" s="84"/>
      <c r="K60" s="84"/>
      <c r="L60" s="84"/>
    </row>
    <row r="61" spans="1:12" ht="13.5" thickBot="1" x14ac:dyDescent="0.25">
      <c r="A61" s="82" t="s">
        <v>76</v>
      </c>
      <c r="B61" s="82"/>
      <c r="C61" s="81">
        <f>C52/C13</f>
        <v>9.8518995492594977E-2</v>
      </c>
      <c r="D61" s="81">
        <f>D52/D13</f>
        <v>0.10494652406417113</v>
      </c>
      <c r="E61" s="81">
        <f>E52/E13</f>
        <v>0.11756756756756757</v>
      </c>
      <c r="F61" s="81">
        <f>F52/F13</f>
        <v>0.12592096450100468</v>
      </c>
      <c r="H61" s="80">
        <f>H52/H13</f>
        <v>0.11159083361009631</v>
      </c>
      <c r="J61" s="81">
        <f>J52/J13</f>
        <v>0.11338028169014085</v>
      </c>
      <c r="K61" s="81">
        <f>K52/K13</f>
        <v>0.11968276856524873</v>
      </c>
      <c r="L61" s="81">
        <f>L52/L13</f>
        <v>0.12039877300613497</v>
      </c>
    </row>
    <row r="62" spans="1:12" ht="13.5" thickTop="1" x14ac:dyDescent="0.2">
      <c r="A62" s="79"/>
      <c r="B62" s="79"/>
      <c r="C62" s="79"/>
      <c r="D62" s="79"/>
      <c r="E62" s="79"/>
      <c r="F62" s="79"/>
      <c r="H62" s="79"/>
      <c r="J62" s="79"/>
      <c r="K62" s="79"/>
      <c r="L62" s="79"/>
    </row>
    <row r="63" spans="1:12" x14ac:dyDescent="0.2"/>
  </sheetData>
  <hyperlinks>
    <hyperlink ref="M2" location="Index!A1" display="Back" xr:uid="{00000000-0004-0000-0800-000000000000}"/>
  </hyperlinks>
  <pageMargins left="0.75" right="0.75" top="1" bottom="1" header="0.5" footer="0.5"/>
  <pageSetup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Index</vt:lpstr>
      <vt:lpstr>GAAP</vt:lpstr>
      <vt:lpstr>Non-GAAP Reported</vt:lpstr>
      <vt:lpstr>Non-GAAP Adj. Metrics</vt:lpstr>
      <vt:lpstr>Balance Sheet</vt:lpstr>
      <vt:lpstr>BS Summary</vt:lpstr>
      <vt:lpstr>Cash Flows</vt:lpstr>
      <vt:lpstr>Operational Data</vt:lpstr>
      <vt:lpstr>Segments Reported</vt:lpstr>
      <vt:lpstr>Segments ex. Divestiture Impact</vt:lpstr>
      <vt:lpstr>Horizontal Revenue</vt:lpstr>
      <vt:lpstr>'Segments Reported'!Print_Area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Inyang Mfreke</dc:creator>
  <cp:lastModifiedBy>Alan Katz</cp:lastModifiedBy>
  <cp:lastPrinted>2018-11-06T18:22:47Z</cp:lastPrinted>
  <dcterms:created xsi:type="dcterms:W3CDTF">2018-11-02T20:02:24Z</dcterms:created>
  <dcterms:modified xsi:type="dcterms:W3CDTF">2018-11-07T11:39:12Z</dcterms:modified>
</cp:coreProperties>
</file>