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825944\OneDrive - Conduent\Investor Relations\Investor Relations-Share\Earnings Preperation\Current\Q3 2019 Prep\metrics file\"/>
    </mc:Choice>
  </mc:AlternateContent>
  <xr:revisionPtr revIDLastSave="220" documentId="8_{14C8ED7D-79AA-47D8-BE53-ED40ECD699BF}" xr6:coauthVersionLast="41" xr6:coauthVersionMax="41" xr10:uidLastSave="{AE5F431D-02BD-4822-AB9E-0C363B98DDFB}"/>
  <bookViews>
    <workbookView xWindow="-20865" yWindow="-16320" windowWidth="29040" windowHeight="15840" tabRatio="875" xr2:uid="{4C7EE0DB-C0E8-4225-98EB-FE8F79E7F0B2}"/>
  </bookViews>
  <sheets>
    <sheet name="Index" sheetId="1" r:id="rId1"/>
    <sheet name="GAAP" sheetId="2" r:id="rId2"/>
    <sheet name="Non-GAAP" sheetId="3" r:id="rId3"/>
    <sheet name="Non-GAAP ex divestitures" sheetId="4" r:id="rId4"/>
    <sheet name="Balance Sheet" sheetId="5" r:id="rId5"/>
    <sheet name="BS Summary" sheetId="6" r:id="rId6"/>
    <sheet name="Cash Flows" sheetId="7" r:id="rId7"/>
    <sheet name="Operational Data" sheetId="8" r:id="rId8"/>
    <sheet name="Segments Data" sheetId="9" r:id="rId9"/>
    <sheet name="Segments ex Divestutures" sheetId="10" r:id="rId10"/>
    <sheet name="Horizontal Revenue" sheetId="11" r:id="rId11"/>
  </sheets>
  <definedNames>
    <definedName name="_xlnm.Print_Area" localSheetId="4">'Balance Sheet'!$A$1:$M$57</definedName>
    <definedName name="_xlnm.Print_Area" localSheetId="5">'BS Summary'!$A$1:$P$22</definedName>
    <definedName name="_xlnm.Print_Area" localSheetId="6">'Cash Flows'!$A$1:$AF$70</definedName>
    <definedName name="_xlnm.Print_Area" localSheetId="1">GAAP!$A$1:$V$38</definedName>
    <definedName name="_xlnm.Print_Area" localSheetId="10">'Horizontal Revenue'!$A$1:$AB$42</definedName>
    <definedName name="_xlnm.Print_Area" localSheetId="8">'Segments Data'!$A$1:$T$79</definedName>
    <definedName name="_xlnm.Print_Area" localSheetId="9">'Segments ex Divestutures'!$A$1:$T$75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3" l="1"/>
  <c r="R10" i="3"/>
  <c r="S10" i="3"/>
  <c r="R23" i="2"/>
  <c r="R25" i="2"/>
  <c r="R27" i="2"/>
  <c r="Q13" i="3"/>
  <c r="S23" i="2"/>
  <c r="S25" i="2"/>
  <c r="S27" i="2"/>
  <c r="R13" i="3"/>
  <c r="T23" i="2"/>
  <c r="T25" i="2"/>
  <c r="T27" i="2"/>
  <c r="S13" i="3"/>
  <c r="R16" i="3"/>
  <c r="S16" i="3"/>
  <c r="R17" i="3"/>
  <c r="S17" i="3"/>
  <c r="Q18" i="3"/>
  <c r="R18" i="3"/>
  <c r="S18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16" i="3"/>
  <c r="Q17" i="3"/>
  <c r="Q19" i="3"/>
  <c r="Q25" i="3"/>
  <c r="Q28" i="3"/>
  <c r="R25" i="3"/>
  <c r="R28" i="3"/>
  <c r="S25" i="3"/>
  <c r="S28" i="3"/>
  <c r="Q44" i="3"/>
  <c r="R44" i="3"/>
  <c r="S44" i="3"/>
  <c r="Q47" i="3"/>
  <c r="R47" i="3"/>
  <c r="S47" i="3"/>
  <c r="Q49" i="3"/>
  <c r="R49" i="3"/>
  <c r="S49" i="3"/>
  <c r="Q50" i="3"/>
  <c r="R50" i="3"/>
  <c r="S50" i="3"/>
  <c r="Q51" i="3"/>
  <c r="R51" i="3"/>
  <c r="S51" i="3"/>
  <c r="Q53" i="3"/>
  <c r="R53" i="3"/>
  <c r="S53" i="3"/>
  <c r="Q54" i="3"/>
  <c r="R54" i="3"/>
  <c r="S54" i="3"/>
  <c r="Q55" i="3"/>
  <c r="R55" i="3"/>
  <c r="S55" i="3"/>
  <c r="Q56" i="3"/>
  <c r="R56" i="3"/>
  <c r="S56" i="3"/>
  <c r="Q57" i="3"/>
  <c r="R57" i="3"/>
  <c r="S57" i="3"/>
  <c r="Q58" i="3"/>
  <c r="R58" i="3"/>
  <c r="S58" i="3"/>
  <c r="Q60" i="3"/>
  <c r="R60" i="3"/>
  <c r="S60" i="3"/>
  <c r="Q61" i="3"/>
  <c r="R61" i="3"/>
  <c r="S61" i="3"/>
  <c r="Q62" i="3"/>
  <c r="R62" i="3"/>
  <c r="S62" i="3"/>
  <c r="Q63" i="3"/>
  <c r="R63" i="3"/>
  <c r="S63" i="3"/>
  <c r="Q74" i="3"/>
  <c r="R74" i="3"/>
  <c r="S74" i="3"/>
  <c r="Q76" i="3"/>
  <c r="R76" i="3"/>
  <c r="S76" i="3"/>
  <c r="Q77" i="3"/>
  <c r="R77" i="3"/>
  <c r="S77" i="3"/>
  <c r="Q78" i="3"/>
  <c r="R78" i="3"/>
  <c r="S78" i="3"/>
  <c r="Q79" i="3"/>
  <c r="R79" i="3"/>
  <c r="S79" i="3"/>
  <c r="Q80" i="3"/>
  <c r="R80" i="3"/>
  <c r="S80" i="3"/>
  <c r="Q81" i="3"/>
  <c r="R81" i="3"/>
  <c r="S81" i="3"/>
  <c r="Q82" i="3"/>
  <c r="R82" i="3"/>
  <c r="S82" i="3"/>
  <c r="Q84" i="3"/>
  <c r="R84" i="3"/>
  <c r="S84" i="3"/>
  <c r="Q85" i="3"/>
  <c r="R85" i="3"/>
  <c r="S85" i="3"/>
  <c r="Q86" i="3"/>
  <c r="R86" i="3"/>
  <c r="S86" i="3"/>
  <c r="Q87" i="3"/>
  <c r="R87" i="3"/>
  <c r="S87" i="3"/>
  <c r="Q91" i="3"/>
  <c r="R91" i="3"/>
  <c r="S91" i="3"/>
  <c r="Q88" i="3"/>
  <c r="Q89" i="3"/>
  <c r="Q93" i="3"/>
  <c r="R88" i="3"/>
  <c r="R89" i="3"/>
  <c r="R93" i="3"/>
  <c r="S88" i="3"/>
  <c r="S89" i="3"/>
  <c r="S93" i="3"/>
  <c r="T29" i="2"/>
  <c r="O40" i="11"/>
  <c r="H40" i="11"/>
  <c r="O39" i="11"/>
  <c r="C49" i="10"/>
  <c r="C50" i="10"/>
  <c r="C39" i="11"/>
  <c r="D49" i="10"/>
  <c r="D50" i="10"/>
  <c r="D39" i="11"/>
  <c r="E49" i="10"/>
  <c r="E50" i="10"/>
  <c r="E39" i="11"/>
  <c r="F49" i="10"/>
  <c r="F50" i="10"/>
  <c r="F39" i="11"/>
  <c r="H39" i="11"/>
  <c r="S38" i="11"/>
  <c r="R38" i="11"/>
  <c r="Q38" i="11"/>
  <c r="O38" i="11"/>
  <c r="M38" i="11"/>
  <c r="L38" i="11"/>
  <c r="K38" i="11"/>
  <c r="J38" i="11"/>
  <c r="H38" i="11"/>
  <c r="F38" i="11"/>
  <c r="E38" i="11"/>
  <c r="D38" i="11"/>
  <c r="C38" i="11"/>
  <c r="O36" i="11"/>
  <c r="H36" i="11"/>
  <c r="O35" i="11"/>
  <c r="H35" i="11"/>
  <c r="O34" i="11"/>
  <c r="H34" i="11"/>
  <c r="O33" i="11"/>
  <c r="H33" i="11"/>
  <c r="S32" i="11"/>
  <c r="R32" i="11"/>
  <c r="Q32" i="11"/>
  <c r="O32" i="11"/>
  <c r="M32" i="11"/>
  <c r="L32" i="11"/>
  <c r="K32" i="11"/>
  <c r="J32" i="11"/>
  <c r="H32" i="11"/>
  <c r="F32" i="11"/>
  <c r="E32" i="11"/>
  <c r="D32" i="11"/>
  <c r="C32" i="11"/>
  <c r="O30" i="11"/>
  <c r="H30" i="11"/>
  <c r="O29" i="11"/>
  <c r="H29" i="11"/>
  <c r="O28" i="11"/>
  <c r="H28" i="11"/>
  <c r="O27" i="11"/>
  <c r="H27" i="11"/>
  <c r="S26" i="11"/>
  <c r="R26" i="11"/>
  <c r="Q26" i="11"/>
  <c r="O26" i="11"/>
  <c r="M26" i="11"/>
  <c r="L26" i="11"/>
  <c r="K26" i="11"/>
  <c r="J26" i="11"/>
  <c r="H26" i="11"/>
  <c r="F26" i="11"/>
  <c r="E26" i="11"/>
  <c r="D26" i="11"/>
  <c r="C26" i="11"/>
  <c r="O24" i="11"/>
  <c r="H24" i="11"/>
  <c r="O23" i="11"/>
  <c r="H23" i="11"/>
  <c r="O22" i="11"/>
  <c r="H22" i="11"/>
  <c r="O21" i="11"/>
  <c r="H21" i="11"/>
  <c r="O20" i="11"/>
  <c r="H20" i="11"/>
  <c r="S19" i="11"/>
  <c r="R19" i="11"/>
  <c r="Q19" i="11"/>
  <c r="O19" i="11"/>
  <c r="M19" i="11"/>
  <c r="L19" i="11"/>
  <c r="K19" i="11"/>
  <c r="J19" i="11"/>
  <c r="H19" i="11"/>
  <c r="F19" i="11"/>
  <c r="E19" i="11"/>
  <c r="D19" i="11"/>
  <c r="C19" i="11"/>
  <c r="O18" i="11"/>
  <c r="H18" i="11"/>
  <c r="O17" i="11"/>
  <c r="H17" i="11"/>
  <c r="S16" i="11"/>
  <c r="R16" i="11"/>
  <c r="Q16" i="11"/>
  <c r="O16" i="11"/>
  <c r="M16" i="11"/>
  <c r="L16" i="11"/>
  <c r="K16" i="11"/>
  <c r="J16" i="11"/>
  <c r="H16" i="11"/>
  <c r="F16" i="11"/>
  <c r="E16" i="11"/>
  <c r="D16" i="11"/>
  <c r="C16" i="11"/>
  <c r="Q14" i="11"/>
  <c r="R14" i="11"/>
  <c r="S14" i="11"/>
  <c r="J14" i="11"/>
  <c r="K14" i="11"/>
  <c r="L14" i="11"/>
  <c r="M14" i="11"/>
  <c r="O14" i="11"/>
  <c r="C14" i="11"/>
  <c r="D14" i="11"/>
  <c r="E14" i="11"/>
  <c r="F14" i="11"/>
  <c r="H14" i="11"/>
  <c r="A14" i="11"/>
  <c r="Q13" i="11"/>
  <c r="R13" i="11"/>
  <c r="S13" i="11"/>
  <c r="J13" i="11"/>
  <c r="K13" i="11"/>
  <c r="L13" i="11"/>
  <c r="M13" i="11"/>
  <c r="O13" i="11"/>
  <c r="C13" i="11"/>
  <c r="D13" i="11"/>
  <c r="E13" i="11"/>
  <c r="F13" i="11"/>
  <c r="H13" i="11"/>
  <c r="A13" i="11"/>
  <c r="Q12" i="11"/>
  <c r="R12" i="11"/>
  <c r="S12" i="11"/>
  <c r="J12" i="11"/>
  <c r="K12" i="11"/>
  <c r="L12" i="11"/>
  <c r="M12" i="11"/>
  <c r="O12" i="11"/>
  <c r="C12" i="11"/>
  <c r="D12" i="11"/>
  <c r="E12" i="11"/>
  <c r="F12" i="11"/>
  <c r="H12" i="11"/>
  <c r="A12" i="11"/>
  <c r="Q11" i="11"/>
  <c r="R11" i="11"/>
  <c r="S11" i="11"/>
  <c r="J11" i="11"/>
  <c r="K11" i="11"/>
  <c r="L11" i="11"/>
  <c r="M11" i="11"/>
  <c r="O11" i="11"/>
  <c r="C11" i="11"/>
  <c r="D11" i="11"/>
  <c r="E11" i="11"/>
  <c r="F11" i="11"/>
  <c r="H11" i="11"/>
  <c r="A11" i="11"/>
  <c r="S10" i="11"/>
  <c r="R10" i="11"/>
  <c r="Q10" i="11"/>
  <c r="O10" i="11"/>
  <c r="M10" i="11"/>
  <c r="L10" i="11"/>
  <c r="K10" i="11"/>
  <c r="J10" i="11"/>
  <c r="H10" i="11"/>
  <c r="F10" i="11"/>
  <c r="E10" i="11"/>
  <c r="D10" i="11"/>
  <c r="C10" i="11"/>
  <c r="A1" i="10"/>
  <c r="A1" i="11"/>
  <c r="Q16" i="10"/>
  <c r="R16" i="10"/>
  <c r="S16" i="10"/>
  <c r="Q27" i="10"/>
  <c r="R27" i="10"/>
  <c r="S27" i="10"/>
  <c r="Q29" i="10"/>
  <c r="R29" i="10"/>
  <c r="S29" i="10"/>
  <c r="Q30" i="10"/>
  <c r="R30" i="10"/>
  <c r="S30" i="10"/>
  <c r="Q40" i="10"/>
  <c r="R40" i="10"/>
  <c r="S40" i="10"/>
  <c r="Q42" i="10"/>
  <c r="R42" i="10"/>
  <c r="S42" i="10"/>
  <c r="S18" i="10"/>
  <c r="S31" i="10"/>
  <c r="S43" i="10"/>
  <c r="S58" i="10"/>
  <c r="S61" i="10"/>
  <c r="S70" i="10"/>
  <c r="S72" i="10"/>
  <c r="R18" i="10"/>
  <c r="R31" i="10"/>
  <c r="R43" i="10"/>
  <c r="R58" i="10"/>
  <c r="R61" i="10"/>
  <c r="R70" i="10"/>
  <c r="R72" i="10"/>
  <c r="Q18" i="10"/>
  <c r="Q31" i="10"/>
  <c r="Q43" i="10"/>
  <c r="Q58" i="10"/>
  <c r="Q61" i="10"/>
  <c r="Q70" i="10"/>
  <c r="Q72" i="10"/>
  <c r="O15" i="10"/>
  <c r="J16" i="10"/>
  <c r="K16" i="10"/>
  <c r="L16" i="10"/>
  <c r="M16" i="10"/>
  <c r="O16" i="10"/>
  <c r="O17" i="10"/>
  <c r="O18" i="10"/>
  <c r="O26" i="10"/>
  <c r="J27" i="10"/>
  <c r="K27" i="10"/>
  <c r="L27" i="10"/>
  <c r="M27" i="10"/>
  <c r="O27" i="10"/>
  <c r="O28" i="10"/>
  <c r="J29" i="10"/>
  <c r="K29" i="10"/>
  <c r="L29" i="10"/>
  <c r="M29" i="10"/>
  <c r="O29" i="10"/>
  <c r="J30" i="10"/>
  <c r="K30" i="10"/>
  <c r="L30" i="10"/>
  <c r="M30" i="10"/>
  <c r="O30" i="10"/>
  <c r="O31" i="10"/>
  <c r="O39" i="10"/>
  <c r="J40" i="10"/>
  <c r="K40" i="10"/>
  <c r="L40" i="10"/>
  <c r="M40" i="10"/>
  <c r="O40" i="10"/>
  <c r="O41" i="10"/>
  <c r="J61" i="3"/>
  <c r="J42" i="10"/>
  <c r="K61" i="3"/>
  <c r="K42" i="10"/>
  <c r="L61" i="3"/>
  <c r="L42" i="10"/>
  <c r="M61" i="3"/>
  <c r="M42" i="10"/>
  <c r="O42" i="10"/>
  <c r="O43" i="10"/>
  <c r="O53" i="10"/>
  <c r="O54" i="10"/>
  <c r="O55" i="10"/>
  <c r="O56" i="10"/>
  <c r="O57" i="10"/>
  <c r="O58" i="10"/>
  <c r="O59" i="10"/>
  <c r="O60" i="10"/>
  <c r="O61" i="10"/>
  <c r="O68" i="10"/>
  <c r="O69" i="10"/>
  <c r="O70" i="10"/>
  <c r="O72" i="10"/>
  <c r="M18" i="10"/>
  <c r="M31" i="10"/>
  <c r="M43" i="10"/>
  <c r="M58" i="10"/>
  <c r="M61" i="10"/>
  <c r="M70" i="10"/>
  <c r="M72" i="10"/>
  <c r="L18" i="10"/>
  <c r="L31" i="10"/>
  <c r="L43" i="10"/>
  <c r="L58" i="10"/>
  <c r="L61" i="10"/>
  <c r="L70" i="10"/>
  <c r="L72" i="10"/>
  <c r="K18" i="10"/>
  <c r="K31" i="10"/>
  <c r="K43" i="10"/>
  <c r="K58" i="10"/>
  <c r="K61" i="10"/>
  <c r="K70" i="10"/>
  <c r="K72" i="10"/>
  <c r="J18" i="10"/>
  <c r="J31" i="10"/>
  <c r="J43" i="10"/>
  <c r="J58" i="10"/>
  <c r="J61" i="10"/>
  <c r="J70" i="10"/>
  <c r="J72" i="10"/>
  <c r="C15" i="10"/>
  <c r="D15" i="10"/>
  <c r="E15" i="10"/>
  <c r="F15" i="10"/>
  <c r="H15" i="10"/>
  <c r="C16" i="10"/>
  <c r="D16" i="10"/>
  <c r="E16" i="10"/>
  <c r="F16" i="10"/>
  <c r="H16" i="10"/>
  <c r="H17" i="10"/>
  <c r="H18" i="10"/>
  <c r="C26" i="10"/>
  <c r="D26" i="10"/>
  <c r="E26" i="10"/>
  <c r="F26" i="10"/>
  <c r="H26" i="10"/>
  <c r="C27" i="10"/>
  <c r="D27" i="10"/>
  <c r="E27" i="10"/>
  <c r="F27" i="10"/>
  <c r="H27" i="10"/>
  <c r="H28" i="10"/>
  <c r="C29" i="10"/>
  <c r="D29" i="10"/>
  <c r="E29" i="10"/>
  <c r="F29" i="10"/>
  <c r="H29" i="10"/>
  <c r="C30" i="10"/>
  <c r="D30" i="10"/>
  <c r="E30" i="10"/>
  <c r="F30" i="10"/>
  <c r="H30" i="10"/>
  <c r="H31" i="10"/>
  <c r="C39" i="10"/>
  <c r="D39" i="10"/>
  <c r="E39" i="10"/>
  <c r="F39" i="10"/>
  <c r="H39" i="10"/>
  <c r="C40" i="10"/>
  <c r="D40" i="10"/>
  <c r="E40" i="10"/>
  <c r="F40" i="10"/>
  <c r="H40" i="10"/>
  <c r="H41" i="10"/>
  <c r="C61" i="3"/>
  <c r="C42" i="10"/>
  <c r="D61" i="3"/>
  <c r="D42" i="10"/>
  <c r="E61" i="3"/>
  <c r="E42" i="10"/>
  <c r="F61" i="3"/>
  <c r="F42" i="10"/>
  <c r="H42" i="10"/>
  <c r="H43" i="10"/>
  <c r="C53" i="10"/>
  <c r="D53" i="10"/>
  <c r="E53" i="10"/>
  <c r="F53" i="10"/>
  <c r="H53" i="10"/>
  <c r="C54" i="10"/>
  <c r="D54" i="10"/>
  <c r="E54" i="10"/>
  <c r="F54" i="10"/>
  <c r="H54" i="10"/>
  <c r="H55" i="10"/>
  <c r="A39" i="4"/>
  <c r="C78" i="4"/>
  <c r="C56" i="10"/>
  <c r="D78" i="4"/>
  <c r="D56" i="10"/>
  <c r="E78" i="4"/>
  <c r="E56" i="10"/>
  <c r="F78" i="4"/>
  <c r="F56" i="10"/>
  <c r="H56" i="10"/>
  <c r="C57" i="10"/>
  <c r="D57" i="10"/>
  <c r="E57" i="10"/>
  <c r="F57" i="10"/>
  <c r="H57" i="10"/>
  <c r="H58" i="10"/>
  <c r="C80" i="4"/>
  <c r="C59" i="10"/>
  <c r="D80" i="4"/>
  <c r="D59" i="10"/>
  <c r="E80" i="4"/>
  <c r="E59" i="10"/>
  <c r="F80" i="4"/>
  <c r="F59" i="10"/>
  <c r="H59" i="10"/>
  <c r="C60" i="10"/>
  <c r="D60" i="10"/>
  <c r="E60" i="10"/>
  <c r="F60" i="10"/>
  <c r="H60" i="10"/>
  <c r="H61" i="10"/>
  <c r="C68" i="10"/>
  <c r="D68" i="10"/>
  <c r="E68" i="10"/>
  <c r="F68" i="10"/>
  <c r="H68" i="10"/>
  <c r="C69" i="10"/>
  <c r="D69" i="10"/>
  <c r="E69" i="10"/>
  <c r="F69" i="10"/>
  <c r="H69" i="10"/>
  <c r="H70" i="10"/>
  <c r="H72" i="10"/>
  <c r="F18" i="10"/>
  <c r="F31" i="10"/>
  <c r="F43" i="10"/>
  <c r="F58" i="10"/>
  <c r="F61" i="10"/>
  <c r="F70" i="10"/>
  <c r="F72" i="10"/>
  <c r="E18" i="10"/>
  <c r="E31" i="10"/>
  <c r="E43" i="10"/>
  <c r="E58" i="10"/>
  <c r="E61" i="10"/>
  <c r="E70" i="10"/>
  <c r="E72" i="10"/>
  <c r="D18" i="10"/>
  <c r="D31" i="10"/>
  <c r="D43" i="10"/>
  <c r="D58" i="10"/>
  <c r="D61" i="10"/>
  <c r="D70" i="10"/>
  <c r="D72" i="10"/>
  <c r="C18" i="10"/>
  <c r="C31" i="10"/>
  <c r="C43" i="10"/>
  <c r="C58" i="10"/>
  <c r="C61" i="10"/>
  <c r="C70" i="10"/>
  <c r="C72" i="10"/>
  <c r="Q65" i="10"/>
  <c r="R65" i="10"/>
  <c r="S65" i="10"/>
  <c r="S66" i="10"/>
  <c r="Q66" i="10"/>
  <c r="J65" i="10"/>
  <c r="K65" i="10"/>
  <c r="L65" i="10"/>
  <c r="M65" i="10"/>
  <c r="O65" i="10"/>
  <c r="O66" i="10"/>
  <c r="M66" i="10"/>
  <c r="L66" i="10"/>
  <c r="K66" i="10"/>
  <c r="J66" i="10"/>
  <c r="C65" i="10"/>
  <c r="D65" i="10"/>
  <c r="E65" i="10"/>
  <c r="F65" i="10"/>
  <c r="H65" i="10"/>
  <c r="H66" i="10"/>
  <c r="F66" i="10"/>
  <c r="E66" i="10"/>
  <c r="D66" i="10"/>
  <c r="C66" i="10"/>
  <c r="O14" i="9"/>
  <c r="Q47" i="10"/>
  <c r="R47" i="10"/>
  <c r="S47" i="10"/>
  <c r="Q49" i="10"/>
  <c r="R49" i="10"/>
  <c r="S49" i="10"/>
  <c r="Q50" i="10"/>
  <c r="R50" i="10"/>
  <c r="S50" i="10"/>
  <c r="S51" i="10"/>
  <c r="S62" i="10"/>
  <c r="R51" i="10"/>
  <c r="R62" i="10"/>
  <c r="Q51" i="10"/>
  <c r="Q62" i="10"/>
  <c r="J47" i="10"/>
  <c r="K47" i="10"/>
  <c r="L47" i="10"/>
  <c r="M47" i="10"/>
  <c r="O47" i="10"/>
  <c r="O48" i="10"/>
  <c r="J49" i="10"/>
  <c r="K49" i="10"/>
  <c r="L49" i="10"/>
  <c r="M49" i="10"/>
  <c r="O49" i="10"/>
  <c r="J50" i="10"/>
  <c r="K50" i="10"/>
  <c r="L50" i="10"/>
  <c r="M50" i="10"/>
  <c r="O50" i="10"/>
  <c r="O51" i="10"/>
  <c r="O62" i="10"/>
  <c r="M51" i="10"/>
  <c r="M62" i="10"/>
  <c r="L51" i="10"/>
  <c r="L62" i="10"/>
  <c r="K51" i="10"/>
  <c r="K62" i="10"/>
  <c r="J51" i="10"/>
  <c r="J62" i="10"/>
  <c r="C47" i="10"/>
  <c r="D47" i="10"/>
  <c r="E47" i="10"/>
  <c r="F47" i="10"/>
  <c r="H47" i="10"/>
  <c r="H48" i="10"/>
  <c r="H49" i="10"/>
  <c r="H50" i="10"/>
  <c r="H51" i="10"/>
  <c r="H62" i="10"/>
  <c r="F51" i="10"/>
  <c r="F62" i="10"/>
  <c r="E51" i="10"/>
  <c r="E62" i="10"/>
  <c r="D51" i="10"/>
  <c r="D62" i="10"/>
  <c r="C51" i="10"/>
  <c r="C62" i="10"/>
  <c r="A16" i="10"/>
  <c r="A54" i="10"/>
  <c r="A17" i="10"/>
  <c r="A23" i="10"/>
  <c r="A28" i="10"/>
  <c r="A36" i="10"/>
  <c r="A41" i="10"/>
  <c r="A48" i="10"/>
  <c r="Q35" i="10"/>
  <c r="R35" i="10"/>
  <c r="S35" i="10"/>
  <c r="S37" i="10"/>
  <c r="S44" i="10"/>
  <c r="R37" i="10"/>
  <c r="R44" i="10"/>
  <c r="Q37" i="10"/>
  <c r="Q44" i="10"/>
  <c r="J35" i="10"/>
  <c r="K35" i="10"/>
  <c r="L35" i="10"/>
  <c r="M35" i="10"/>
  <c r="O35" i="10"/>
  <c r="O36" i="10"/>
  <c r="O37" i="10"/>
  <c r="O44" i="10"/>
  <c r="M37" i="10"/>
  <c r="M44" i="10"/>
  <c r="L37" i="10"/>
  <c r="L44" i="10"/>
  <c r="K37" i="10"/>
  <c r="K44" i="10"/>
  <c r="J37" i="10"/>
  <c r="J44" i="10"/>
  <c r="C35" i="10"/>
  <c r="D35" i="10"/>
  <c r="E35" i="10"/>
  <c r="F35" i="10"/>
  <c r="H35" i="10"/>
  <c r="H36" i="10"/>
  <c r="H37" i="10"/>
  <c r="H44" i="10"/>
  <c r="F37" i="10"/>
  <c r="F44" i="10"/>
  <c r="E37" i="10"/>
  <c r="E44" i="10"/>
  <c r="D37" i="10"/>
  <c r="D44" i="10"/>
  <c r="C37" i="10"/>
  <c r="C44" i="10"/>
  <c r="A42" i="10"/>
  <c r="A40" i="10"/>
  <c r="Q22" i="10"/>
  <c r="R22" i="10"/>
  <c r="S22" i="10"/>
  <c r="S24" i="10"/>
  <c r="S32" i="10"/>
  <c r="R24" i="10"/>
  <c r="R32" i="10"/>
  <c r="Q24" i="10"/>
  <c r="Q32" i="10"/>
  <c r="J22" i="10"/>
  <c r="K22" i="10"/>
  <c r="L22" i="10"/>
  <c r="M22" i="10"/>
  <c r="O22" i="10"/>
  <c r="O23" i="10"/>
  <c r="O24" i="10"/>
  <c r="O32" i="10"/>
  <c r="M24" i="10"/>
  <c r="M32" i="10"/>
  <c r="L24" i="10"/>
  <c r="L32" i="10"/>
  <c r="K24" i="10"/>
  <c r="K32" i="10"/>
  <c r="J24" i="10"/>
  <c r="J32" i="10"/>
  <c r="C22" i="10"/>
  <c r="D22" i="10"/>
  <c r="E22" i="10"/>
  <c r="F22" i="10"/>
  <c r="H22" i="10"/>
  <c r="H23" i="10"/>
  <c r="H24" i="10"/>
  <c r="H32" i="10"/>
  <c r="F24" i="10"/>
  <c r="F32" i="10"/>
  <c r="E24" i="10"/>
  <c r="E32" i="10"/>
  <c r="D24" i="10"/>
  <c r="D32" i="10"/>
  <c r="C24" i="10"/>
  <c r="C32" i="10"/>
  <c r="A27" i="10"/>
  <c r="Q11" i="10"/>
  <c r="R11" i="10"/>
  <c r="S11" i="10"/>
  <c r="S13" i="10"/>
  <c r="S19" i="10"/>
  <c r="R13" i="10"/>
  <c r="R19" i="10"/>
  <c r="Q13" i="10"/>
  <c r="Q19" i="10"/>
  <c r="J11" i="10"/>
  <c r="K11" i="10"/>
  <c r="L11" i="10"/>
  <c r="M11" i="10"/>
  <c r="O11" i="10"/>
  <c r="O12" i="10"/>
  <c r="O13" i="10"/>
  <c r="O19" i="10"/>
  <c r="M13" i="10"/>
  <c r="M19" i="10"/>
  <c r="L13" i="10"/>
  <c r="L19" i="10"/>
  <c r="K13" i="10"/>
  <c r="K19" i="10"/>
  <c r="J13" i="10"/>
  <c r="J19" i="10"/>
  <c r="C11" i="10"/>
  <c r="D11" i="10"/>
  <c r="E11" i="10"/>
  <c r="F11" i="10"/>
  <c r="H11" i="10"/>
  <c r="H12" i="10"/>
  <c r="H13" i="10"/>
  <c r="H19" i="10"/>
  <c r="F13" i="10"/>
  <c r="F19" i="10"/>
  <c r="E13" i="10"/>
  <c r="E19" i="10"/>
  <c r="D13" i="10"/>
  <c r="D19" i="10"/>
  <c r="C13" i="10"/>
  <c r="C19" i="10"/>
  <c r="Q24" i="9"/>
  <c r="Q58" i="9"/>
  <c r="R24" i="9"/>
  <c r="R58" i="9"/>
  <c r="S24" i="9"/>
  <c r="S58" i="9"/>
  <c r="Q47" i="9"/>
  <c r="Q59" i="9"/>
  <c r="R47" i="9"/>
  <c r="R59" i="9"/>
  <c r="S47" i="9"/>
  <c r="S59" i="9"/>
  <c r="Q61" i="9"/>
  <c r="R61" i="9"/>
  <c r="S61" i="9"/>
  <c r="Q62" i="9"/>
  <c r="R62" i="9"/>
  <c r="S62" i="9"/>
  <c r="Q63" i="9"/>
  <c r="R63" i="9"/>
  <c r="S63" i="9"/>
  <c r="S64" i="9"/>
  <c r="S16" i="9"/>
  <c r="S75" i="9"/>
  <c r="R64" i="9"/>
  <c r="R16" i="9"/>
  <c r="R75" i="9"/>
  <c r="Q64" i="9"/>
  <c r="Q16" i="9"/>
  <c r="Q75" i="9"/>
  <c r="O19" i="9"/>
  <c r="O20" i="9"/>
  <c r="O21" i="9"/>
  <c r="O22" i="9"/>
  <c r="O23" i="9"/>
  <c r="O24" i="9"/>
  <c r="O58" i="9"/>
  <c r="O42" i="9"/>
  <c r="O43" i="9"/>
  <c r="O44" i="9"/>
  <c r="O45" i="9"/>
  <c r="O46" i="9"/>
  <c r="O47" i="9"/>
  <c r="O59" i="9"/>
  <c r="O61" i="9"/>
  <c r="O26" i="9"/>
  <c r="O62" i="9"/>
  <c r="O27" i="9"/>
  <c r="O63" i="9"/>
  <c r="O64" i="9"/>
  <c r="O11" i="9"/>
  <c r="O12" i="9"/>
  <c r="O13" i="9"/>
  <c r="O15" i="9"/>
  <c r="O16" i="9"/>
  <c r="O75" i="9"/>
  <c r="M24" i="9"/>
  <c r="M58" i="9"/>
  <c r="M47" i="9"/>
  <c r="M59" i="9"/>
  <c r="M61" i="9"/>
  <c r="M62" i="9"/>
  <c r="M63" i="9"/>
  <c r="M64" i="9"/>
  <c r="M16" i="9"/>
  <c r="M75" i="9"/>
  <c r="L24" i="9"/>
  <c r="L58" i="9"/>
  <c r="L47" i="9"/>
  <c r="L59" i="9"/>
  <c r="L61" i="9"/>
  <c r="L62" i="9"/>
  <c r="L63" i="9"/>
  <c r="L64" i="9"/>
  <c r="L16" i="9"/>
  <c r="L75" i="9"/>
  <c r="K24" i="9"/>
  <c r="K58" i="9"/>
  <c r="K47" i="9"/>
  <c r="K59" i="9"/>
  <c r="K61" i="9"/>
  <c r="K62" i="9"/>
  <c r="K63" i="9"/>
  <c r="K64" i="9"/>
  <c r="K16" i="9"/>
  <c r="K75" i="9"/>
  <c r="J24" i="9"/>
  <c r="J58" i="9"/>
  <c r="J47" i="9"/>
  <c r="J59" i="9"/>
  <c r="J61" i="9"/>
  <c r="J62" i="9"/>
  <c r="J63" i="9"/>
  <c r="J64" i="9"/>
  <c r="J16" i="9"/>
  <c r="J75" i="9"/>
  <c r="H19" i="9"/>
  <c r="H20" i="9"/>
  <c r="H21" i="9"/>
  <c r="H22" i="9"/>
  <c r="H23" i="9"/>
  <c r="H24" i="9"/>
  <c r="H58" i="9"/>
  <c r="H42" i="9"/>
  <c r="H43" i="9"/>
  <c r="H44" i="9"/>
  <c r="H45" i="9"/>
  <c r="H46" i="9"/>
  <c r="H47" i="9"/>
  <c r="H59" i="9"/>
  <c r="H61" i="9"/>
  <c r="C26" i="9"/>
  <c r="D26" i="9"/>
  <c r="E26" i="9"/>
  <c r="F26" i="9"/>
  <c r="H26" i="9"/>
  <c r="H62" i="9"/>
  <c r="C27" i="9"/>
  <c r="D27" i="9"/>
  <c r="E27" i="9"/>
  <c r="F27" i="9"/>
  <c r="H27" i="9"/>
  <c r="H63" i="9"/>
  <c r="H64" i="9"/>
  <c r="H11" i="9"/>
  <c r="H12" i="9"/>
  <c r="H13" i="9"/>
  <c r="H14" i="9"/>
  <c r="H15" i="9"/>
  <c r="H16" i="9"/>
  <c r="H75" i="9"/>
  <c r="F24" i="9"/>
  <c r="F58" i="9"/>
  <c r="F47" i="9"/>
  <c r="F59" i="9"/>
  <c r="F61" i="9"/>
  <c r="F62" i="9"/>
  <c r="F63" i="9"/>
  <c r="F64" i="9"/>
  <c r="F16" i="9"/>
  <c r="F75" i="9"/>
  <c r="E24" i="9"/>
  <c r="E58" i="9"/>
  <c r="E47" i="9"/>
  <c r="E59" i="9"/>
  <c r="E61" i="9"/>
  <c r="E62" i="9"/>
  <c r="E63" i="9"/>
  <c r="E64" i="9"/>
  <c r="E16" i="9"/>
  <c r="E75" i="9"/>
  <c r="D24" i="9"/>
  <c r="D58" i="9"/>
  <c r="D47" i="9"/>
  <c r="D59" i="9"/>
  <c r="D61" i="9"/>
  <c r="D62" i="9"/>
  <c r="D63" i="9"/>
  <c r="D64" i="9"/>
  <c r="D16" i="9"/>
  <c r="D75" i="9"/>
  <c r="C24" i="9"/>
  <c r="C58" i="9"/>
  <c r="C47" i="9"/>
  <c r="C59" i="9"/>
  <c r="C61" i="9"/>
  <c r="C62" i="9"/>
  <c r="C63" i="9"/>
  <c r="C64" i="9"/>
  <c r="C16" i="9"/>
  <c r="C75" i="9"/>
  <c r="S56" i="9"/>
  <c r="S73" i="9"/>
  <c r="R56" i="9"/>
  <c r="R73" i="9"/>
  <c r="Q56" i="9"/>
  <c r="Q73" i="9"/>
  <c r="O51" i="9"/>
  <c r="O52" i="9"/>
  <c r="O53" i="9"/>
  <c r="O54" i="9"/>
  <c r="O55" i="9"/>
  <c r="O56" i="9"/>
  <c r="O73" i="9"/>
  <c r="M56" i="9"/>
  <c r="M73" i="9"/>
  <c r="L56" i="9"/>
  <c r="L73" i="9"/>
  <c r="K56" i="9"/>
  <c r="K73" i="9"/>
  <c r="J56" i="9"/>
  <c r="J73" i="9"/>
  <c r="H51" i="9"/>
  <c r="H52" i="9"/>
  <c r="H53" i="9"/>
  <c r="H54" i="9"/>
  <c r="H55" i="9"/>
  <c r="H56" i="9"/>
  <c r="H73" i="9"/>
  <c r="F56" i="9"/>
  <c r="F73" i="9"/>
  <c r="E56" i="9"/>
  <c r="E73" i="9"/>
  <c r="D56" i="9"/>
  <c r="D73" i="9"/>
  <c r="C56" i="9"/>
  <c r="C73" i="9"/>
  <c r="S72" i="9"/>
  <c r="R72" i="9"/>
  <c r="Q72" i="9"/>
  <c r="O72" i="9"/>
  <c r="M72" i="9"/>
  <c r="L72" i="9"/>
  <c r="K72" i="9"/>
  <c r="J72" i="9"/>
  <c r="H72" i="9"/>
  <c r="F72" i="9"/>
  <c r="E72" i="9"/>
  <c r="D72" i="9"/>
  <c r="C72" i="9"/>
  <c r="A72" i="9"/>
  <c r="Q71" i="9"/>
  <c r="O71" i="9"/>
  <c r="M71" i="9"/>
  <c r="L71" i="9"/>
  <c r="K71" i="9"/>
  <c r="J71" i="9"/>
  <c r="H71" i="9"/>
  <c r="F71" i="9"/>
  <c r="E71" i="9"/>
  <c r="D71" i="9"/>
  <c r="C71" i="9"/>
  <c r="A71" i="9"/>
  <c r="S70" i="9"/>
  <c r="R70" i="9"/>
  <c r="Q70" i="9"/>
  <c r="O70" i="9"/>
  <c r="M70" i="9"/>
  <c r="L70" i="9"/>
  <c r="K70" i="9"/>
  <c r="J70" i="9"/>
  <c r="H70" i="9"/>
  <c r="F70" i="9"/>
  <c r="E70" i="9"/>
  <c r="D70" i="9"/>
  <c r="C70" i="9"/>
  <c r="A70" i="9"/>
  <c r="S69" i="9"/>
  <c r="R69" i="9"/>
  <c r="Q69" i="9"/>
  <c r="O69" i="9"/>
  <c r="M69" i="9"/>
  <c r="L69" i="9"/>
  <c r="K69" i="9"/>
  <c r="J69" i="9"/>
  <c r="H69" i="9"/>
  <c r="F69" i="9"/>
  <c r="E69" i="9"/>
  <c r="D69" i="9"/>
  <c r="C69" i="9"/>
  <c r="A69" i="9"/>
  <c r="S68" i="9"/>
  <c r="R68" i="9"/>
  <c r="Q68" i="9"/>
  <c r="O68" i="9"/>
  <c r="M68" i="9"/>
  <c r="L68" i="9"/>
  <c r="K68" i="9"/>
  <c r="J68" i="9"/>
  <c r="H68" i="9"/>
  <c r="F68" i="9"/>
  <c r="E68" i="9"/>
  <c r="D68" i="9"/>
  <c r="C68" i="9"/>
  <c r="A68" i="9"/>
  <c r="S65" i="9"/>
  <c r="R65" i="9"/>
  <c r="Q65" i="9"/>
  <c r="O65" i="9"/>
  <c r="M65" i="9"/>
  <c r="L65" i="9"/>
  <c r="K65" i="9"/>
  <c r="J65" i="9"/>
  <c r="H65" i="9"/>
  <c r="F65" i="9"/>
  <c r="E65" i="9"/>
  <c r="D65" i="9"/>
  <c r="C65" i="9"/>
  <c r="A61" i="9"/>
  <c r="A55" i="9"/>
  <c r="A54" i="9"/>
  <c r="A53" i="9"/>
  <c r="A52" i="9"/>
  <c r="A51" i="9"/>
  <c r="A46" i="9"/>
  <c r="A45" i="9"/>
  <c r="A44" i="9"/>
  <c r="A43" i="9"/>
  <c r="A42" i="9"/>
  <c r="S28" i="9"/>
  <c r="S39" i="9"/>
  <c r="R28" i="9"/>
  <c r="R39" i="9"/>
  <c r="Q28" i="9"/>
  <c r="Q39" i="9"/>
  <c r="O28" i="9"/>
  <c r="O39" i="9"/>
  <c r="M28" i="9"/>
  <c r="M39" i="9"/>
  <c r="L28" i="9"/>
  <c r="L39" i="9"/>
  <c r="K28" i="9"/>
  <c r="K39" i="9"/>
  <c r="J28" i="9"/>
  <c r="J39" i="9"/>
  <c r="H28" i="9"/>
  <c r="H39" i="9"/>
  <c r="F28" i="9"/>
  <c r="F39" i="9"/>
  <c r="E28" i="9"/>
  <c r="E39" i="9"/>
  <c r="D28" i="9"/>
  <c r="D39" i="9"/>
  <c r="C28" i="9"/>
  <c r="C39" i="9"/>
  <c r="S38" i="9"/>
  <c r="R38" i="9"/>
  <c r="Q38" i="9"/>
  <c r="O38" i="9"/>
  <c r="M38" i="9"/>
  <c r="L38" i="9"/>
  <c r="K38" i="9"/>
  <c r="J38" i="9"/>
  <c r="H38" i="9"/>
  <c r="F38" i="9"/>
  <c r="E38" i="9"/>
  <c r="D38" i="9"/>
  <c r="C38" i="9"/>
  <c r="S36" i="9"/>
  <c r="R36" i="9"/>
  <c r="Q36" i="9"/>
  <c r="O36" i="9"/>
  <c r="M36" i="9"/>
  <c r="L36" i="9"/>
  <c r="K36" i="9"/>
  <c r="J36" i="9"/>
  <c r="H36" i="9"/>
  <c r="F36" i="9"/>
  <c r="E36" i="9"/>
  <c r="D36" i="9"/>
  <c r="C36" i="9"/>
  <c r="S35" i="9"/>
  <c r="R35" i="9"/>
  <c r="Q35" i="9"/>
  <c r="O35" i="9"/>
  <c r="M35" i="9"/>
  <c r="L35" i="9"/>
  <c r="K35" i="9"/>
  <c r="J35" i="9"/>
  <c r="H35" i="9"/>
  <c r="F35" i="9"/>
  <c r="E35" i="9"/>
  <c r="D35" i="9"/>
  <c r="C35" i="9"/>
  <c r="A35" i="9"/>
  <c r="Q34" i="9"/>
  <c r="O34" i="9"/>
  <c r="M34" i="9"/>
  <c r="L34" i="9"/>
  <c r="K34" i="9"/>
  <c r="J34" i="9"/>
  <c r="H34" i="9"/>
  <c r="F34" i="9"/>
  <c r="E34" i="9"/>
  <c r="D34" i="9"/>
  <c r="C34" i="9"/>
  <c r="A34" i="9"/>
  <c r="S33" i="9"/>
  <c r="R33" i="9"/>
  <c r="Q33" i="9"/>
  <c r="O33" i="9"/>
  <c r="M33" i="9"/>
  <c r="L33" i="9"/>
  <c r="K33" i="9"/>
  <c r="J33" i="9"/>
  <c r="H33" i="9"/>
  <c r="F33" i="9"/>
  <c r="E33" i="9"/>
  <c r="D33" i="9"/>
  <c r="C33" i="9"/>
  <c r="A33" i="9"/>
  <c r="S32" i="9"/>
  <c r="R32" i="9"/>
  <c r="Q32" i="9"/>
  <c r="O32" i="9"/>
  <c r="M32" i="9"/>
  <c r="L32" i="9"/>
  <c r="K32" i="9"/>
  <c r="J32" i="9"/>
  <c r="H32" i="9"/>
  <c r="F32" i="9"/>
  <c r="E32" i="9"/>
  <c r="D32" i="9"/>
  <c r="C32" i="9"/>
  <c r="A32" i="9"/>
  <c r="S31" i="9"/>
  <c r="R31" i="9"/>
  <c r="Q31" i="9"/>
  <c r="O31" i="9"/>
  <c r="M31" i="9"/>
  <c r="L31" i="9"/>
  <c r="K31" i="9"/>
  <c r="J31" i="9"/>
  <c r="H31" i="9"/>
  <c r="F31" i="9"/>
  <c r="E31" i="9"/>
  <c r="D31" i="9"/>
  <c r="C31" i="9"/>
  <c r="A31" i="9"/>
  <c r="A23" i="9"/>
  <c r="A22" i="9"/>
  <c r="A21" i="9"/>
  <c r="A20" i="9"/>
  <c r="A19" i="9"/>
  <c r="S25" i="8"/>
  <c r="R25" i="8"/>
  <c r="Q25" i="8"/>
  <c r="O25" i="8"/>
  <c r="M25" i="8"/>
  <c r="L25" i="8"/>
  <c r="K25" i="8"/>
  <c r="J25" i="8"/>
  <c r="H25" i="8"/>
  <c r="F25" i="8"/>
  <c r="E25" i="8"/>
  <c r="D25" i="8"/>
  <c r="C25" i="8"/>
  <c r="B24" i="8"/>
  <c r="B23" i="8"/>
  <c r="B22" i="8"/>
  <c r="B21" i="8"/>
  <c r="B20" i="8"/>
  <c r="O14" i="8"/>
  <c r="H14" i="8"/>
  <c r="O13" i="8"/>
  <c r="H13" i="8"/>
  <c r="O11" i="8"/>
  <c r="H11" i="8"/>
  <c r="O10" i="8"/>
  <c r="H10" i="8"/>
  <c r="S9" i="8"/>
  <c r="R9" i="8"/>
  <c r="Q9" i="8"/>
  <c r="O9" i="8"/>
  <c r="M9" i="8"/>
  <c r="L9" i="8"/>
  <c r="K9" i="8"/>
  <c r="J9" i="8"/>
  <c r="H9" i="8"/>
  <c r="F9" i="8"/>
  <c r="E9" i="8"/>
  <c r="D9" i="8"/>
  <c r="C9" i="8"/>
  <c r="S26" i="7"/>
  <c r="S55" i="7"/>
  <c r="S56" i="7"/>
  <c r="S57" i="7"/>
  <c r="S58" i="7"/>
  <c r="S61" i="7"/>
  <c r="S68" i="7"/>
  <c r="R26" i="7"/>
  <c r="R55" i="7"/>
  <c r="R56" i="7"/>
  <c r="R57" i="7"/>
  <c r="R58" i="7"/>
  <c r="R61" i="7"/>
  <c r="R68" i="7"/>
  <c r="Q26" i="7"/>
  <c r="Q55" i="7"/>
  <c r="Q56" i="7"/>
  <c r="Q57" i="7"/>
  <c r="Q58" i="7"/>
  <c r="Q61" i="7"/>
  <c r="Q68" i="7"/>
  <c r="O8" i="7"/>
  <c r="O9" i="7"/>
  <c r="O10" i="7"/>
  <c r="O11" i="7"/>
  <c r="O12" i="7"/>
  <c r="O13" i="7"/>
  <c r="O14" i="7"/>
  <c r="O15" i="7"/>
  <c r="O16" i="7"/>
  <c r="O17" i="7"/>
  <c r="O19" i="7"/>
  <c r="O20" i="7"/>
  <c r="O21" i="7"/>
  <c r="O22" i="7"/>
  <c r="O23" i="7"/>
  <c r="O24" i="7"/>
  <c r="O25" i="7"/>
  <c r="O26" i="7"/>
  <c r="O55" i="7"/>
  <c r="O29" i="7"/>
  <c r="O56" i="7"/>
  <c r="O30" i="7"/>
  <c r="O57" i="7"/>
  <c r="O31" i="7"/>
  <c r="O58" i="7"/>
  <c r="O61" i="7"/>
  <c r="O62" i="7"/>
  <c r="O63" i="7"/>
  <c r="O64" i="7"/>
  <c r="O65" i="7"/>
  <c r="O66" i="7"/>
  <c r="O67" i="7"/>
  <c r="O68" i="7"/>
  <c r="M26" i="7"/>
  <c r="M55" i="7"/>
  <c r="M56" i="7"/>
  <c r="M57" i="7"/>
  <c r="M58" i="7"/>
  <c r="M61" i="7"/>
  <c r="M68" i="7"/>
  <c r="L26" i="7"/>
  <c r="L55" i="7"/>
  <c r="L56" i="7"/>
  <c r="L57" i="7"/>
  <c r="L58" i="7"/>
  <c r="L61" i="7"/>
  <c r="L68" i="7"/>
  <c r="K26" i="7"/>
  <c r="K55" i="7"/>
  <c r="K56" i="7"/>
  <c r="K57" i="7"/>
  <c r="K58" i="7"/>
  <c r="K61" i="7"/>
  <c r="K68" i="7"/>
  <c r="J26" i="7"/>
  <c r="J55" i="7"/>
  <c r="J56" i="7"/>
  <c r="J57" i="7"/>
  <c r="J58" i="7"/>
  <c r="J61" i="7"/>
  <c r="J68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55" i="7"/>
  <c r="C56" i="7"/>
  <c r="D56" i="7"/>
  <c r="E56" i="7"/>
  <c r="F56" i="7"/>
  <c r="H56" i="7"/>
  <c r="C57" i="7"/>
  <c r="D57" i="7"/>
  <c r="E57" i="7"/>
  <c r="F57" i="7"/>
  <c r="H57" i="7"/>
  <c r="C58" i="7"/>
  <c r="D58" i="7"/>
  <c r="E58" i="7"/>
  <c r="F58" i="7"/>
  <c r="H58" i="7"/>
  <c r="H59" i="7"/>
  <c r="H60" i="7"/>
  <c r="H61" i="7"/>
  <c r="H62" i="7"/>
  <c r="H63" i="7"/>
  <c r="H64" i="7"/>
  <c r="H65" i="7"/>
  <c r="H66" i="7"/>
  <c r="H67" i="7"/>
  <c r="H68" i="7"/>
  <c r="F26" i="7"/>
  <c r="F55" i="7"/>
  <c r="F61" i="7"/>
  <c r="F68" i="7"/>
  <c r="E26" i="7"/>
  <c r="E55" i="7"/>
  <c r="E61" i="7"/>
  <c r="E68" i="7"/>
  <c r="D26" i="7"/>
  <c r="D55" i="7"/>
  <c r="D61" i="7"/>
  <c r="D68" i="7"/>
  <c r="C26" i="7"/>
  <c r="C55" i="7"/>
  <c r="C61" i="7"/>
  <c r="C68" i="7"/>
  <c r="S37" i="7"/>
  <c r="S48" i="7"/>
  <c r="S51" i="7"/>
  <c r="S53" i="7"/>
  <c r="R37" i="7"/>
  <c r="R48" i="7"/>
  <c r="R51" i="7"/>
  <c r="R53" i="7"/>
  <c r="Q37" i="7"/>
  <c r="Q48" i="7"/>
  <c r="Q51" i="7"/>
  <c r="Q53" i="7"/>
  <c r="O32" i="7"/>
  <c r="O33" i="7"/>
  <c r="O34" i="7"/>
  <c r="O35" i="7"/>
  <c r="O36" i="7"/>
  <c r="O37" i="7"/>
  <c r="O40" i="7"/>
  <c r="O41" i="7"/>
  <c r="O42" i="7"/>
  <c r="O43" i="7"/>
  <c r="O44" i="7"/>
  <c r="O45" i="7"/>
  <c r="O46" i="7"/>
  <c r="O47" i="7"/>
  <c r="O48" i="7"/>
  <c r="O49" i="7"/>
  <c r="O51" i="7"/>
  <c r="O53" i="7"/>
  <c r="M37" i="7"/>
  <c r="M48" i="7"/>
  <c r="M51" i="7"/>
  <c r="M53" i="7"/>
  <c r="L37" i="7"/>
  <c r="L48" i="7"/>
  <c r="L51" i="7"/>
  <c r="L53" i="7"/>
  <c r="K37" i="7"/>
  <c r="K48" i="7"/>
  <c r="K51" i="7"/>
  <c r="K53" i="7"/>
  <c r="J37" i="7"/>
  <c r="J48" i="7"/>
  <c r="J51" i="7"/>
  <c r="J53" i="7"/>
  <c r="H29" i="7"/>
  <c r="H30" i="7"/>
  <c r="H31" i="7"/>
  <c r="H32" i="7"/>
  <c r="H33" i="7"/>
  <c r="H34" i="7"/>
  <c r="H35" i="7"/>
  <c r="H36" i="7"/>
  <c r="H37" i="7"/>
  <c r="H40" i="7"/>
  <c r="H41" i="7"/>
  <c r="H42" i="7"/>
  <c r="H43" i="7"/>
  <c r="H44" i="7"/>
  <c r="H45" i="7"/>
  <c r="H46" i="7"/>
  <c r="H47" i="7"/>
  <c r="H48" i="7"/>
  <c r="H51" i="7"/>
  <c r="H52" i="7"/>
  <c r="H53" i="7"/>
  <c r="F37" i="7"/>
  <c r="F48" i="7"/>
  <c r="F51" i="7"/>
  <c r="E37" i="7"/>
  <c r="E48" i="7"/>
  <c r="E51" i="7"/>
  <c r="D37" i="7"/>
  <c r="D48" i="7"/>
  <c r="D51" i="7"/>
  <c r="C37" i="7"/>
  <c r="C48" i="7"/>
  <c r="C51" i="7"/>
  <c r="C53" i="7"/>
  <c r="D52" i="7"/>
  <c r="D53" i="7"/>
  <c r="E52" i="7"/>
  <c r="E53" i="7"/>
  <c r="F52" i="7"/>
  <c r="F53" i="7"/>
  <c r="N15" i="6"/>
  <c r="M15" i="6"/>
  <c r="L15" i="6"/>
  <c r="K15" i="6"/>
  <c r="J15" i="6"/>
  <c r="I15" i="6"/>
  <c r="H15" i="6"/>
  <c r="F15" i="6"/>
  <c r="E15" i="6"/>
  <c r="D15" i="6"/>
  <c r="C15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10" i="6"/>
  <c r="E10" i="6"/>
  <c r="D10" i="6"/>
  <c r="C10" i="6"/>
  <c r="B10" i="6"/>
  <c r="B9" i="6"/>
  <c r="L14" i="5"/>
  <c r="L21" i="5"/>
  <c r="L31" i="5"/>
  <c r="L37" i="5"/>
  <c r="L45" i="5"/>
  <c r="L46" i="5"/>
  <c r="K14" i="5"/>
  <c r="K21" i="5"/>
  <c r="K31" i="5"/>
  <c r="K37" i="5"/>
  <c r="K45" i="5"/>
  <c r="K46" i="5"/>
  <c r="J14" i="5"/>
  <c r="J21" i="5"/>
  <c r="J31" i="5"/>
  <c r="J37" i="5"/>
  <c r="J45" i="5"/>
  <c r="J46" i="5"/>
  <c r="I14" i="5"/>
  <c r="I21" i="5"/>
  <c r="I31" i="5"/>
  <c r="I37" i="5"/>
  <c r="I45" i="5"/>
  <c r="I46" i="5"/>
  <c r="H14" i="5"/>
  <c r="H21" i="5"/>
  <c r="H31" i="5"/>
  <c r="H37" i="5"/>
  <c r="H45" i="5"/>
  <c r="H46" i="5"/>
  <c r="G14" i="5"/>
  <c r="G21" i="5"/>
  <c r="G31" i="5"/>
  <c r="G37" i="5"/>
  <c r="G45" i="5"/>
  <c r="G46" i="5"/>
  <c r="F14" i="5"/>
  <c r="F21" i="5"/>
  <c r="F31" i="5"/>
  <c r="F37" i="5"/>
  <c r="F45" i="5"/>
  <c r="F46" i="5"/>
  <c r="E14" i="5"/>
  <c r="E21" i="5"/>
  <c r="E31" i="5"/>
  <c r="E37" i="5"/>
  <c r="E45" i="5"/>
  <c r="E46" i="5"/>
  <c r="D14" i="5"/>
  <c r="D21" i="5"/>
  <c r="D31" i="5"/>
  <c r="D37" i="5"/>
  <c r="D45" i="5"/>
  <c r="D46" i="5"/>
  <c r="C14" i="5"/>
  <c r="C21" i="5"/>
  <c r="C31" i="5"/>
  <c r="C37" i="5"/>
  <c r="C45" i="5"/>
  <c r="C46" i="5"/>
  <c r="B14" i="5"/>
  <c r="B21" i="5"/>
  <c r="B31" i="5"/>
  <c r="B37" i="5"/>
  <c r="B45" i="5"/>
  <c r="B46" i="5"/>
  <c r="Q18" i="4"/>
  <c r="Q61" i="4"/>
  <c r="R18" i="4"/>
  <c r="R61" i="4"/>
  <c r="S18" i="4"/>
  <c r="S61" i="4"/>
  <c r="Q63" i="4"/>
  <c r="R63" i="4"/>
  <c r="S63" i="4"/>
  <c r="Q64" i="4"/>
  <c r="R64" i="4"/>
  <c r="S64" i="4"/>
  <c r="Q65" i="4"/>
  <c r="R65" i="4"/>
  <c r="S65" i="4"/>
  <c r="Q66" i="4"/>
  <c r="R66" i="4"/>
  <c r="S66" i="4"/>
  <c r="Q67" i="4"/>
  <c r="R67" i="4"/>
  <c r="S67" i="4"/>
  <c r="Q68" i="4"/>
  <c r="R68" i="4"/>
  <c r="S68" i="4"/>
  <c r="Q69" i="4"/>
  <c r="R69" i="4"/>
  <c r="S69" i="4"/>
  <c r="Q70" i="4"/>
  <c r="R70" i="4"/>
  <c r="S70" i="4"/>
  <c r="Q71" i="4"/>
  <c r="R71" i="4"/>
  <c r="S71" i="4"/>
  <c r="Q72" i="4"/>
  <c r="R72" i="4"/>
  <c r="S72" i="4"/>
  <c r="Q73" i="4"/>
  <c r="R73" i="4"/>
  <c r="S73" i="4"/>
  <c r="Q34" i="4"/>
  <c r="Q74" i="4"/>
  <c r="R34" i="4"/>
  <c r="R74" i="4"/>
  <c r="S34" i="4"/>
  <c r="S74" i="4"/>
  <c r="Q75" i="4"/>
  <c r="R75" i="4"/>
  <c r="S75" i="4"/>
  <c r="Q76" i="4"/>
  <c r="R76" i="4"/>
  <c r="S76" i="4"/>
  <c r="Q80" i="4"/>
  <c r="R80" i="4"/>
  <c r="S80" i="4"/>
  <c r="Q11" i="4"/>
  <c r="Q53" i="4"/>
  <c r="R11" i="4"/>
  <c r="R53" i="4"/>
  <c r="S11" i="4"/>
  <c r="S53" i="4"/>
  <c r="Q55" i="4"/>
  <c r="R55" i="4"/>
  <c r="S55" i="4"/>
  <c r="Q56" i="4"/>
  <c r="R56" i="4"/>
  <c r="S56" i="4"/>
  <c r="Q57" i="4"/>
  <c r="R57" i="4"/>
  <c r="S57" i="4"/>
  <c r="S82" i="4"/>
  <c r="S58" i="4"/>
  <c r="S83" i="4"/>
  <c r="R82" i="4"/>
  <c r="R58" i="4"/>
  <c r="R83" i="4"/>
  <c r="Q82" i="4"/>
  <c r="Q58" i="4"/>
  <c r="Q83" i="4"/>
  <c r="K23" i="2"/>
  <c r="K25" i="2"/>
  <c r="K27" i="2"/>
  <c r="J18" i="4"/>
  <c r="J61" i="4"/>
  <c r="L23" i="2"/>
  <c r="L25" i="2"/>
  <c r="L27" i="2"/>
  <c r="K18" i="4"/>
  <c r="K61" i="4"/>
  <c r="M23" i="2"/>
  <c r="M25" i="2"/>
  <c r="M27" i="2"/>
  <c r="L18" i="4"/>
  <c r="L61" i="4"/>
  <c r="N23" i="2"/>
  <c r="N25" i="2"/>
  <c r="N27" i="2"/>
  <c r="M18" i="4"/>
  <c r="M61" i="4"/>
  <c r="O61" i="4"/>
  <c r="J17" i="3"/>
  <c r="J49" i="3"/>
  <c r="J63" i="4"/>
  <c r="K17" i="3"/>
  <c r="K49" i="3"/>
  <c r="K63" i="4"/>
  <c r="L17" i="3"/>
  <c r="L49" i="3"/>
  <c r="L63" i="4"/>
  <c r="M17" i="3"/>
  <c r="M49" i="3"/>
  <c r="M63" i="4"/>
  <c r="O63" i="4"/>
  <c r="J24" i="3"/>
  <c r="J50" i="3"/>
  <c r="J64" i="4"/>
  <c r="K24" i="3"/>
  <c r="K50" i="3"/>
  <c r="K64" i="4"/>
  <c r="L24" i="3"/>
  <c r="L50" i="3"/>
  <c r="L64" i="4"/>
  <c r="M24" i="3"/>
  <c r="M50" i="3"/>
  <c r="M64" i="4"/>
  <c r="O64" i="4"/>
  <c r="J51" i="3"/>
  <c r="J65" i="4"/>
  <c r="K51" i="3"/>
  <c r="K65" i="4"/>
  <c r="L51" i="3"/>
  <c r="L65" i="4"/>
  <c r="M51" i="3"/>
  <c r="M65" i="4"/>
  <c r="O65" i="4"/>
  <c r="J66" i="4"/>
  <c r="K66" i="4"/>
  <c r="L66" i="4"/>
  <c r="M66" i="4"/>
  <c r="O66" i="4"/>
  <c r="J16" i="3"/>
  <c r="J53" i="3"/>
  <c r="J67" i="4"/>
  <c r="K16" i="3"/>
  <c r="K53" i="3"/>
  <c r="K67" i="4"/>
  <c r="L16" i="3"/>
  <c r="L53" i="3"/>
  <c r="L67" i="4"/>
  <c r="M16" i="3"/>
  <c r="M53" i="3"/>
  <c r="M67" i="4"/>
  <c r="O67" i="4"/>
  <c r="J18" i="3"/>
  <c r="J54" i="3"/>
  <c r="J68" i="4"/>
  <c r="K18" i="3"/>
  <c r="K54" i="3"/>
  <c r="K68" i="4"/>
  <c r="L18" i="3"/>
  <c r="L54" i="3"/>
  <c r="L68" i="4"/>
  <c r="M18" i="3"/>
  <c r="M54" i="3"/>
  <c r="M68" i="4"/>
  <c r="O68" i="4"/>
  <c r="J19" i="3"/>
  <c r="J55" i="3"/>
  <c r="J69" i="4"/>
  <c r="K19" i="3"/>
  <c r="K55" i="3"/>
  <c r="K69" i="4"/>
  <c r="L19" i="3"/>
  <c r="L55" i="3"/>
  <c r="L69" i="4"/>
  <c r="M19" i="3"/>
  <c r="M55" i="3"/>
  <c r="M69" i="4"/>
  <c r="O69" i="4"/>
  <c r="J20" i="3"/>
  <c r="J56" i="3"/>
  <c r="J70" i="4"/>
  <c r="K20" i="3"/>
  <c r="K56" i="3"/>
  <c r="K70" i="4"/>
  <c r="L20" i="3"/>
  <c r="L56" i="3"/>
  <c r="L70" i="4"/>
  <c r="M20" i="3"/>
  <c r="M56" i="3"/>
  <c r="M70" i="4"/>
  <c r="O70" i="4"/>
  <c r="J21" i="3"/>
  <c r="J57" i="3"/>
  <c r="J71" i="4"/>
  <c r="K21" i="3"/>
  <c r="K57" i="3"/>
  <c r="K71" i="4"/>
  <c r="L21" i="3"/>
  <c r="L57" i="3"/>
  <c r="L71" i="4"/>
  <c r="M21" i="3"/>
  <c r="M57" i="3"/>
  <c r="M71" i="4"/>
  <c r="O71" i="4"/>
  <c r="J22" i="3"/>
  <c r="J58" i="3"/>
  <c r="J72" i="4"/>
  <c r="K22" i="3"/>
  <c r="K58" i="3"/>
  <c r="K72" i="4"/>
  <c r="L22" i="3"/>
  <c r="L58" i="3"/>
  <c r="L72" i="4"/>
  <c r="M22" i="3"/>
  <c r="M58" i="3"/>
  <c r="M72" i="4"/>
  <c r="O72" i="4"/>
  <c r="J23" i="3"/>
  <c r="J60" i="3"/>
  <c r="J73" i="4"/>
  <c r="K23" i="3"/>
  <c r="K60" i="3"/>
  <c r="K73" i="4"/>
  <c r="L23" i="3"/>
  <c r="L60" i="3"/>
  <c r="L73" i="4"/>
  <c r="M23" i="3"/>
  <c r="M60" i="3"/>
  <c r="M73" i="4"/>
  <c r="O73" i="4"/>
  <c r="J34" i="4"/>
  <c r="J74" i="4"/>
  <c r="K34" i="4"/>
  <c r="K74" i="4"/>
  <c r="L34" i="4"/>
  <c r="L74" i="4"/>
  <c r="M34" i="4"/>
  <c r="M74" i="4"/>
  <c r="O74" i="4"/>
  <c r="J62" i="3"/>
  <c r="J75" i="4"/>
  <c r="K62" i="3"/>
  <c r="K75" i="4"/>
  <c r="L62" i="3"/>
  <c r="L75" i="4"/>
  <c r="M62" i="3"/>
  <c r="M75" i="4"/>
  <c r="O75" i="4"/>
  <c r="J63" i="3"/>
  <c r="J76" i="4"/>
  <c r="K63" i="3"/>
  <c r="K76" i="4"/>
  <c r="L63" i="3"/>
  <c r="L76" i="4"/>
  <c r="M63" i="3"/>
  <c r="M76" i="4"/>
  <c r="O76" i="4"/>
  <c r="O77" i="4"/>
  <c r="O78" i="4"/>
  <c r="O79" i="4"/>
  <c r="J80" i="4"/>
  <c r="K80" i="4"/>
  <c r="L80" i="4"/>
  <c r="M80" i="4"/>
  <c r="O80" i="4"/>
  <c r="O81" i="4"/>
  <c r="O82" i="4"/>
  <c r="J11" i="4"/>
  <c r="J53" i="4"/>
  <c r="K11" i="4"/>
  <c r="K53" i="4"/>
  <c r="L11" i="4"/>
  <c r="L53" i="4"/>
  <c r="M11" i="4"/>
  <c r="M53" i="4"/>
  <c r="O53" i="4"/>
  <c r="J55" i="4"/>
  <c r="K55" i="4"/>
  <c r="L55" i="4"/>
  <c r="M55" i="4"/>
  <c r="O55" i="4"/>
  <c r="J56" i="4"/>
  <c r="K56" i="4"/>
  <c r="L56" i="4"/>
  <c r="M56" i="4"/>
  <c r="O56" i="4"/>
  <c r="J57" i="4"/>
  <c r="K57" i="4"/>
  <c r="L57" i="4"/>
  <c r="M57" i="4"/>
  <c r="O57" i="4"/>
  <c r="O58" i="4"/>
  <c r="O83" i="4"/>
  <c r="M82" i="4"/>
  <c r="M58" i="4"/>
  <c r="M83" i="4"/>
  <c r="L82" i="4"/>
  <c r="L58" i="4"/>
  <c r="L83" i="4"/>
  <c r="K82" i="4"/>
  <c r="K58" i="4"/>
  <c r="K83" i="4"/>
  <c r="J82" i="4"/>
  <c r="J58" i="4"/>
  <c r="J83" i="4"/>
  <c r="D23" i="2"/>
  <c r="D25" i="2"/>
  <c r="D27" i="2"/>
  <c r="C18" i="4"/>
  <c r="C61" i="4"/>
  <c r="E23" i="2"/>
  <c r="E25" i="2"/>
  <c r="E27" i="2"/>
  <c r="D18" i="4"/>
  <c r="D61" i="4"/>
  <c r="F23" i="2"/>
  <c r="F25" i="2"/>
  <c r="F27" i="2"/>
  <c r="E18" i="4"/>
  <c r="E61" i="4"/>
  <c r="G23" i="2"/>
  <c r="G25" i="2"/>
  <c r="G27" i="2"/>
  <c r="F18" i="4"/>
  <c r="F61" i="4"/>
  <c r="H61" i="4"/>
  <c r="C17" i="3"/>
  <c r="C49" i="3"/>
  <c r="C63" i="4"/>
  <c r="D17" i="3"/>
  <c r="D49" i="3"/>
  <c r="D63" i="4"/>
  <c r="E17" i="3"/>
  <c r="E49" i="3"/>
  <c r="E63" i="4"/>
  <c r="F17" i="3"/>
  <c r="F49" i="3"/>
  <c r="F63" i="4"/>
  <c r="H63" i="4"/>
  <c r="C24" i="3"/>
  <c r="C50" i="3"/>
  <c r="C64" i="4"/>
  <c r="D24" i="3"/>
  <c r="D50" i="3"/>
  <c r="D64" i="4"/>
  <c r="E24" i="3"/>
  <c r="E50" i="3"/>
  <c r="E64" i="4"/>
  <c r="F24" i="3"/>
  <c r="F50" i="3"/>
  <c r="F64" i="4"/>
  <c r="H64" i="4"/>
  <c r="C51" i="3"/>
  <c r="C65" i="4"/>
  <c r="D51" i="3"/>
  <c r="D65" i="4"/>
  <c r="E51" i="3"/>
  <c r="E65" i="4"/>
  <c r="F51" i="3"/>
  <c r="F65" i="4"/>
  <c r="H65" i="4"/>
  <c r="C66" i="4"/>
  <c r="D66" i="4"/>
  <c r="E66" i="4"/>
  <c r="F66" i="4"/>
  <c r="H66" i="4"/>
  <c r="C16" i="3"/>
  <c r="C53" i="3"/>
  <c r="C67" i="4"/>
  <c r="D16" i="3"/>
  <c r="D53" i="3"/>
  <c r="D67" i="4"/>
  <c r="E16" i="3"/>
  <c r="E53" i="3"/>
  <c r="E67" i="4"/>
  <c r="F16" i="3"/>
  <c r="F53" i="3"/>
  <c r="F67" i="4"/>
  <c r="H67" i="4"/>
  <c r="C18" i="3"/>
  <c r="C54" i="3"/>
  <c r="C68" i="4"/>
  <c r="D18" i="3"/>
  <c r="D54" i="3"/>
  <c r="D68" i="4"/>
  <c r="E18" i="3"/>
  <c r="E54" i="3"/>
  <c r="E68" i="4"/>
  <c r="F18" i="3"/>
  <c r="F54" i="3"/>
  <c r="F68" i="4"/>
  <c r="H68" i="4"/>
  <c r="C19" i="3"/>
  <c r="C55" i="3"/>
  <c r="C69" i="4"/>
  <c r="D19" i="3"/>
  <c r="D55" i="3"/>
  <c r="D69" i="4"/>
  <c r="E19" i="3"/>
  <c r="E55" i="3"/>
  <c r="E69" i="4"/>
  <c r="F19" i="3"/>
  <c r="F55" i="3"/>
  <c r="F69" i="4"/>
  <c r="H69" i="4"/>
  <c r="C20" i="3"/>
  <c r="C56" i="3"/>
  <c r="C70" i="4"/>
  <c r="D20" i="3"/>
  <c r="D56" i="3"/>
  <c r="D70" i="4"/>
  <c r="E20" i="3"/>
  <c r="E56" i="3"/>
  <c r="E70" i="4"/>
  <c r="F20" i="3"/>
  <c r="F56" i="3"/>
  <c r="F70" i="4"/>
  <c r="H70" i="4"/>
  <c r="C21" i="3"/>
  <c r="C57" i="3"/>
  <c r="C71" i="4"/>
  <c r="D21" i="3"/>
  <c r="D57" i="3"/>
  <c r="D71" i="4"/>
  <c r="E21" i="3"/>
  <c r="E57" i="3"/>
  <c r="E71" i="4"/>
  <c r="F21" i="3"/>
  <c r="F57" i="3"/>
  <c r="F71" i="4"/>
  <c r="H71" i="4"/>
  <c r="C22" i="3"/>
  <c r="C58" i="3"/>
  <c r="C72" i="4"/>
  <c r="D22" i="3"/>
  <c r="D58" i="3"/>
  <c r="D72" i="4"/>
  <c r="E22" i="3"/>
  <c r="E58" i="3"/>
  <c r="E72" i="4"/>
  <c r="F22" i="3"/>
  <c r="F58" i="3"/>
  <c r="F72" i="4"/>
  <c r="H72" i="4"/>
  <c r="C23" i="3"/>
  <c r="C60" i="3"/>
  <c r="C73" i="4"/>
  <c r="D23" i="3"/>
  <c r="D60" i="3"/>
  <c r="D73" i="4"/>
  <c r="E23" i="3"/>
  <c r="E60" i="3"/>
  <c r="E73" i="4"/>
  <c r="F23" i="3"/>
  <c r="F60" i="3"/>
  <c r="F73" i="4"/>
  <c r="H73" i="4"/>
  <c r="C34" i="4"/>
  <c r="C74" i="4"/>
  <c r="D34" i="4"/>
  <c r="D74" i="4"/>
  <c r="E34" i="4"/>
  <c r="E74" i="4"/>
  <c r="F34" i="4"/>
  <c r="F74" i="4"/>
  <c r="H74" i="4"/>
  <c r="C62" i="3"/>
  <c r="C75" i="4"/>
  <c r="D62" i="3"/>
  <c r="D75" i="4"/>
  <c r="E62" i="3"/>
  <c r="E75" i="4"/>
  <c r="F62" i="3"/>
  <c r="F75" i="4"/>
  <c r="H75" i="4"/>
  <c r="C63" i="3"/>
  <c r="C76" i="4"/>
  <c r="D63" i="3"/>
  <c r="D76" i="4"/>
  <c r="E63" i="3"/>
  <c r="E76" i="4"/>
  <c r="F63" i="3"/>
  <c r="F76" i="4"/>
  <c r="H76" i="4"/>
  <c r="A38" i="4"/>
  <c r="C77" i="4"/>
  <c r="D77" i="4"/>
  <c r="E77" i="4"/>
  <c r="F77" i="4"/>
  <c r="H77" i="4"/>
  <c r="H78" i="4"/>
  <c r="H79" i="4"/>
  <c r="H80" i="4"/>
  <c r="H81" i="4"/>
  <c r="H82" i="4"/>
  <c r="C11" i="4"/>
  <c r="C53" i="4"/>
  <c r="D11" i="4"/>
  <c r="D53" i="4"/>
  <c r="E11" i="4"/>
  <c r="E53" i="4"/>
  <c r="F11" i="4"/>
  <c r="F53" i="4"/>
  <c r="H53" i="4"/>
  <c r="C55" i="4"/>
  <c r="D55" i="4"/>
  <c r="E55" i="4"/>
  <c r="F55" i="4"/>
  <c r="H55" i="4"/>
  <c r="C56" i="4"/>
  <c r="D56" i="4"/>
  <c r="E56" i="4"/>
  <c r="F56" i="4"/>
  <c r="H56" i="4"/>
  <c r="C57" i="4"/>
  <c r="D57" i="4"/>
  <c r="E57" i="4"/>
  <c r="F57" i="4"/>
  <c r="H57" i="4"/>
  <c r="H58" i="4"/>
  <c r="H83" i="4"/>
  <c r="F82" i="4"/>
  <c r="F58" i="4"/>
  <c r="F83" i="4"/>
  <c r="E82" i="4"/>
  <c r="E58" i="4"/>
  <c r="E83" i="4"/>
  <c r="D82" i="4"/>
  <c r="D58" i="4"/>
  <c r="D83" i="4"/>
  <c r="C82" i="4"/>
  <c r="C58" i="4"/>
  <c r="C83" i="4"/>
  <c r="A80" i="4"/>
  <c r="A78" i="4"/>
  <c r="A55" i="4"/>
  <c r="A77" i="4"/>
  <c r="A63" i="3"/>
  <c r="A76" i="4"/>
  <c r="A62" i="3"/>
  <c r="A75" i="4"/>
  <c r="A34" i="4"/>
  <c r="A74" i="4"/>
  <c r="A23" i="3"/>
  <c r="A60" i="3"/>
  <c r="A73" i="4"/>
  <c r="A22" i="3"/>
  <c r="A58" i="3"/>
  <c r="A72" i="4"/>
  <c r="A21" i="3"/>
  <c r="A57" i="3"/>
  <c r="A71" i="4"/>
  <c r="A20" i="3"/>
  <c r="A56" i="3"/>
  <c r="A70" i="4"/>
  <c r="A19" i="3"/>
  <c r="A55" i="3"/>
  <c r="A69" i="4"/>
  <c r="A18" i="3"/>
  <c r="A54" i="3"/>
  <c r="A68" i="4"/>
  <c r="A16" i="3"/>
  <c r="A53" i="3"/>
  <c r="A67" i="4"/>
  <c r="A66" i="4"/>
  <c r="A51" i="3"/>
  <c r="A65" i="4"/>
  <c r="A50" i="3"/>
  <c r="A64" i="4"/>
  <c r="A17" i="3"/>
  <c r="A49" i="3"/>
  <c r="A63" i="4"/>
  <c r="A19" i="4"/>
  <c r="A54" i="4"/>
  <c r="A62" i="4"/>
  <c r="A18" i="4"/>
  <c r="A61" i="4"/>
  <c r="A58" i="4"/>
  <c r="A57" i="4"/>
  <c r="A56" i="4"/>
  <c r="A11" i="4"/>
  <c r="A53" i="4"/>
  <c r="H51" i="4"/>
  <c r="F51" i="4"/>
  <c r="E51" i="4"/>
  <c r="D51" i="4"/>
  <c r="C51" i="4"/>
  <c r="Q20" i="4"/>
  <c r="R20" i="4"/>
  <c r="S20" i="4"/>
  <c r="Q21" i="4"/>
  <c r="R21" i="4"/>
  <c r="S21" i="4"/>
  <c r="Q22" i="4"/>
  <c r="R22" i="4"/>
  <c r="S22" i="4"/>
  <c r="Q23" i="4"/>
  <c r="R23" i="4"/>
  <c r="S23" i="4"/>
  <c r="Q24" i="4"/>
  <c r="R24" i="4"/>
  <c r="S24" i="4"/>
  <c r="Q25" i="4"/>
  <c r="R25" i="4"/>
  <c r="S25" i="4"/>
  <c r="Q26" i="4"/>
  <c r="R26" i="4"/>
  <c r="S26" i="4"/>
  <c r="Q27" i="4"/>
  <c r="R27" i="4"/>
  <c r="S27" i="4"/>
  <c r="Q28" i="4"/>
  <c r="R28" i="4"/>
  <c r="S28" i="4"/>
  <c r="Q29" i="4"/>
  <c r="R29" i="4"/>
  <c r="S29" i="4"/>
  <c r="Q35" i="4"/>
  <c r="R35" i="4"/>
  <c r="S35" i="4"/>
  <c r="Q36" i="4"/>
  <c r="R36" i="4"/>
  <c r="S36" i="4"/>
  <c r="S30" i="4"/>
  <c r="S33" i="4"/>
  <c r="S37" i="4"/>
  <c r="S41" i="4"/>
  <c r="S16" i="4"/>
  <c r="S42" i="4"/>
  <c r="R30" i="4"/>
  <c r="R33" i="4"/>
  <c r="R37" i="4"/>
  <c r="R41" i="4"/>
  <c r="R16" i="4"/>
  <c r="R42" i="4"/>
  <c r="Q30" i="4"/>
  <c r="Q33" i="4"/>
  <c r="Q37" i="4"/>
  <c r="Q41" i="4"/>
  <c r="Q16" i="4"/>
  <c r="Q42" i="4"/>
  <c r="O18" i="4"/>
  <c r="J20" i="4"/>
  <c r="K20" i="4"/>
  <c r="L20" i="4"/>
  <c r="M20" i="4"/>
  <c r="O20" i="4"/>
  <c r="J21" i="4"/>
  <c r="K21" i="4"/>
  <c r="L21" i="4"/>
  <c r="M21" i="4"/>
  <c r="O21" i="4"/>
  <c r="J22" i="4"/>
  <c r="K22" i="4"/>
  <c r="L22" i="4"/>
  <c r="M22" i="4"/>
  <c r="O22" i="4"/>
  <c r="J23" i="4"/>
  <c r="K23" i="4"/>
  <c r="L23" i="4"/>
  <c r="M23" i="4"/>
  <c r="O23" i="4"/>
  <c r="J24" i="4"/>
  <c r="K24" i="4"/>
  <c r="L24" i="4"/>
  <c r="M24" i="4"/>
  <c r="O24" i="4"/>
  <c r="J25" i="4"/>
  <c r="K25" i="4"/>
  <c r="L25" i="4"/>
  <c r="M25" i="4"/>
  <c r="O25" i="4"/>
  <c r="J26" i="4"/>
  <c r="K26" i="4"/>
  <c r="L26" i="4"/>
  <c r="M26" i="4"/>
  <c r="O26" i="4"/>
  <c r="J27" i="4"/>
  <c r="K27" i="4"/>
  <c r="L27" i="4"/>
  <c r="M27" i="4"/>
  <c r="O27" i="4"/>
  <c r="J28" i="4"/>
  <c r="K28" i="4"/>
  <c r="L28" i="4"/>
  <c r="M28" i="4"/>
  <c r="O28" i="4"/>
  <c r="J29" i="4"/>
  <c r="K29" i="4"/>
  <c r="L29" i="4"/>
  <c r="M29" i="4"/>
  <c r="O29" i="4"/>
  <c r="O30" i="4"/>
  <c r="O33" i="4"/>
  <c r="O34" i="4"/>
  <c r="J35" i="4"/>
  <c r="K35" i="4"/>
  <c r="L35" i="4"/>
  <c r="M35" i="4"/>
  <c r="O35" i="4"/>
  <c r="J36" i="4"/>
  <c r="K36" i="4"/>
  <c r="L36" i="4"/>
  <c r="M36" i="4"/>
  <c r="O36" i="4"/>
  <c r="O37" i="4"/>
  <c r="O38" i="4"/>
  <c r="O39" i="4"/>
  <c r="O40" i="4"/>
  <c r="O41" i="4"/>
  <c r="O11" i="4"/>
  <c r="O13" i="4"/>
  <c r="O14" i="4"/>
  <c r="O15" i="4"/>
  <c r="O16" i="4"/>
  <c r="O42" i="4"/>
  <c r="M30" i="4"/>
  <c r="M33" i="4"/>
  <c r="M37" i="4"/>
  <c r="M41" i="4"/>
  <c r="M16" i="4"/>
  <c r="M42" i="4"/>
  <c r="L30" i="4"/>
  <c r="L33" i="4"/>
  <c r="L37" i="4"/>
  <c r="L41" i="4"/>
  <c r="L16" i="4"/>
  <c r="L42" i="4"/>
  <c r="K30" i="4"/>
  <c r="K33" i="4"/>
  <c r="K37" i="4"/>
  <c r="K41" i="4"/>
  <c r="K16" i="4"/>
  <c r="K42" i="4"/>
  <c r="J30" i="4"/>
  <c r="J33" i="4"/>
  <c r="J37" i="4"/>
  <c r="J41" i="4"/>
  <c r="J16" i="4"/>
  <c r="J42" i="4"/>
  <c r="H18" i="4"/>
  <c r="C20" i="4"/>
  <c r="D20" i="4"/>
  <c r="E20" i="4"/>
  <c r="F20" i="4"/>
  <c r="H20" i="4"/>
  <c r="C21" i="4"/>
  <c r="D21" i="4"/>
  <c r="E21" i="4"/>
  <c r="F21" i="4"/>
  <c r="H21" i="4"/>
  <c r="C22" i="4"/>
  <c r="D22" i="4"/>
  <c r="E22" i="4"/>
  <c r="F22" i="4"/>
  <c r="H22" i="4"/>
  <c r="C23" i="4"/>
  <c r="D23" i="4"/>
  <c r="E23" i="4"/>
  <c r="F23" i="4"/>
  <c r="H23" i="4"/>
  <c r="C24" i="4"/>
  <c r="D24" i="4"/>
  <c r="E24" i="4"/>
  <c r="F24" i="4"/>
  <c r="H24" i="4"/>
  <c r="C25" i="4"/>
  <c r="D25" i="4"/>
  <c r="E25" i="4"/>
  <c r="F25" i="4"/>
  <c r="H25" i="4"/>
  <c r="C26" i="4"/>
  <c r="D26" i="4"/>
  <c r="E26" i="4"/>
  <c r="F26" i="4"/>
  <c r="H26" i="4"/>
  <c r="C27" i="4"/>
  <c r="D27" i="4"/>
  <c r="E27" i="4"/>
  <c r="F27" i="4"/>
  <c r="H27" i="4"/>
  <c r="C28" i="4"/>
  <c r="D28" i="4"/>
  <c r="E28" i="4"/>
  <c r="F28" i="4"/>
  <c r="H28" i="4"/>
  <c r="C29" i="4"/>
  <c r="D29" i="4"/>
  <c r="E29" i="4"/>
  <c r="F29" i="4"/>
  <c r="H29" i="4"/>
  <c r="H30" i="4"/>
  <c r="H33" i="4"/>
  <c r="H34" i="4"/>
  <c r="C35" i="4"/>
  <c r="D35" i="4"/>
  <c r="E35" i="4"/>
  <c r="F35" i="4"/>
  <c r="H35" i="4"/>
  <c r="C36" i="4"/>
  <c r="D36" i="4"/>
  <c r="E36" i="4"/>
  <c r="F36" i="4"/>
  <c r="H36" i="4"/>
  <c r="H37" i="4"/>
  <c r="H38" i="4"/>
  <c r="H39" i="4"/>
  <c r="H40" i="4"/>
  <c r="H41" i="4"/>
  <c r="H11" i="4"/>
  <c r="H13" i="4"/>
  <c r="H14" i="4"/>
  <c r="H15" i="4"/>
  <c r="H16" i="4"/>
  <c r="H42" i="4"/>
  <c r="F30" i="4"/>
  <c r="F33" i="4"/>
  <c r="F37" i="4"/>
  <c r="F41" i="4"/>
  <c r="F16" i="4"/>
  <c r="F42" i="4"/>
  <c r="E30" i="4"/>
  <c r="E33" i="4"/>
  <c r="E37" i="4"/>
  <c r="E41" i="4"/>
  <c r="E16" i="4"/>
  <c r="E42" i="4"/>
  <c r="D30" i="4"/>
  <c r="D33" i="4"/>
  <c r="D37" i="4"/>
  <c r="D41" i="4"/>
  <c r="D16" i="4"/>
  <c r="D42" i="4"/>
  <c r="C30" i="4"/>
  <c r="C33" i="4"/>
  <c r="C37" i="4"/>
  <c r="C41" i="4"/>
  <c r="C16" i="4"/>
  <c r="C42" i="4"/>
  <c r="A36" i="4"/>
  <c r="A35" i="4"/>
  <c r="S31" i="4"/>
  <c r="R31" i="4"/>
  <c r="Q31" i="4"/>
  <c r="O31" i="4"/>
  <c r="M31" i="4"/>
  <c r="L31" i="4"/>
  <c r="K31" i="4"/>
  <c r="J31" i="4"/>
  <c r="H31" i="4"/>
  <c r="F31" i="4"/>
  <c r="E31" i="4"/>
  <c r="D31" i="4"/>
  <c r="C31" i="4"/>
  <c r="A24" i="3"/>
  <c r="A29" i="4"/>
  <c r="A28" i="4"/>
  <c r="A27" i="4"/>
  <c r="A26" i="4"/>
  <c r="A25" i="4"/>
  <c r="A24" i="4"/>
  <c r="A23" i="4"/>
  <c r="A22" i="4"/>
  <c r="A21" i="4"/>
  <c r="A20" i="4"/>
  <c r="S95" i="3"/>
  <c r="R95" i="3"/>
  <c r="Q95" i="3"/>
  <c r="J74" i="3"/>
  <c r="K74" i="3"/>
  <c r="L74" i="3"/>
  <c r="M74" i="3"/>
  <c r="O74" i="3"/>
  <c r="J76" i="3"/>
  <c r="K76" i="3"/>
  <c r="L76" i="3"/>
  <c r="M76" i="3"/>
  <c r="O76" i="3"/>
  <c r="J77" i="3"/>
  <c r="K77" i="3"/>
  <c r="L77" i="3"/>
  <c r="M77" i="3"/>
  <c r="O77" i="3"/>
  <c r="J78" i="3"/>
  <c r="K78" i="3"/>
  <c r="L78" i="3"/>
  <c r="M78" i="3"/>
  <c r="O78" i="3"/>
  <c r="J79" i="3"/>
  <c r="K79" i="3"/>
  <c r="L79" i="3"/>
  <c r="M79" i="3"/>
  <c r="O79" i="3"/>
  <c r="J80" i="3"/>
  <c r="K80" i="3"/>
  <c r="L80" i="3"/>
  <c r="M80" i="3"/>
  <c r="O80" i="3"/>
  <c r="J81" i="3"/>
  <c r="K81" i="3"/>
  <c r="L81" i="3"/>
  <c r="M81" i="3"/>
  <c r="O81" i="3"/>
  <c r="J82" i="3"/>
  <c r="K82" i="3"/>
  <c r="L82" i="3"/>
  <c r="M82" i="3"/>
  <c r="O82" i="3"/>
  <c r="J84" i="3"/>
  <c r="K84" i="3"/>
  <c r="L84" i="3"/>
  <c r="M84" i="3"/>
  <c r="O84" i="3"/>
  <c r="J85" i="3"/>
  <c r="K85" i="3"/>
  <c r="L85" i="3"/>
  <c r="M85" i="3"/>
  <c r="O85" i="3"/>
  <c r="J86" i="3"/>
  <c r="K86" i="3"/>
  <c r="L86" i="3"/>
  <c r="M86" i="3"/>
  <c r="O86" i="3"/>
  <c r="J87" i="3"/>
  <c r="K87" i="3"/>
  <c r="L87" i="3"/>
  <c r="M87" i="3"/>
  <c r="O87" i="3"/>
  <c r="O88" i="3"/>
  <c r="O89" i="3"/>
  <c r="O24" i="3"/>
  <c r="O91" i="3"/>
  <c r="O93" i="3"/>
  <c r="O95" i="3"/>
  <c r="M88" i="3"/>
  <c r="M89" i="3"/>
  <c r="M91" i="3"/>
  <c r="M93" i="3"/>
  <c r="M95" i="3"/>
  <c r="L88" i="3"/>
  <c r="L89" i="3"/>
  <c r="L91" i="3"/>
  <c r="L93" i="3"/>
  <c r="L95" i="3"/>
  <c r="K88" i="3"/>
  <c r="K89" i="3"/>
  <c r="K91" i="3"/>
  <c r="K93" i="3"/>
  <c r="K95" i="3"/>
  <c r="J88" i="3"/>
  <c r="J89" i="3"/>
  <c r="J91" i="3"/>
  <c r="J93" i="3"/>
  <c r="J95" i="3"/>
  <c r="C74" i="3"/>
  <c r="D74" i="3"/>
  <c r="E74" i="3"/>
  <c r="F74" i="3"/>
  <c r="H74" i="3"/>
  <c r="C76" i="3"/>
  <c r="D76" i="3"/>
  <c r="E76" i="3"/>
  <c r="F76" i="3"/>
  <c r="H76" i="3"/>
  <c r="C77" i="3"/>
  <c r="D77" i="3"/>
  <c r="E77" i="3"/>
  <c r="F77" i="3"/>
  <c r="H77" i="3"/>
  <c r="C78" i="3"/>
  <c r="D78" i="3"/>
  <c r="E78" i="3"/>
  <c r="F78" i="3"/>
  <c r="H78" i="3"/>
  <c r="C79" i="3"/>
  <c r="D79" i="3"/>
  <c r="E79" i="3"/>
  <c r="F79" i="3"/>
  <c r="H79" i="3"/>
  <c r="C80" i="3"/>
  <c r="D80" i="3"/>
  <c r="E80" i="3"/>
  <c r="F80" i="3"/>
  <c r="H80" i="3"/>
  <c r="C81" i="3"/>
  <c r="D81" i="3"/>
  <c r="E81" i="3"/>
  <c r="F81" i="3"/>
  <c r="H81" i="3"/>
  <c r="C82" i="3"/>
  <c r="D82" i="3"/>
  <c r="E82" i="3"/>
  <c r="F82" i="3"/>
  <c r="H82" i="3"/>
  <c r="C84" i="3"/>
  <c r="D84" i="3"/>
  <c r="E84" i="3"/>
  <c r="F84" i="3"/>
  <c r="H84" i="3"/>
  <c r="C85" i="3"/>
  <c r="D85" i="3"/>
  <c r="E85" i="3"/>
  <c r="F85" i="3"/>
  <c r="H85" i="3"/>
  <c r="C86" i="3"/>
  <c r="D86" i="3"/>
  <c r="E86" i="3"/>
  <c r="F86" i="3"/>
  <c r="H86" i="3"/>
  <c r="C87" i="3"/>
  <c r="D87" i="3"/>
  <c r="E87" i="3"/>
  <c r="F87" i="3"/>
  <c r="H87" i="3"/>
  <c r="H88" i="3"/>
  <c r="H89" i="3"/>
  <c r="C91" i="3"/>
  <c r="D91" i="3"/>
  <c r="E91" i="3"/>
  <c r="F91" i="3"/>
  <c r="H91" i="3"/>
  <c r="H92" i="3"/>
  <c r="H93" i="3"/>
  <c r="H94" i="3"/>
  <c r="H95" i="3"/>
  <c r="F88" i="3"/>
  <c r="F89" i="3"/>
  <c r="F93" i="3"/>
  <c r="F95" i="3"/>
  <c r="E88" i="3"/>
  <c r="E89" i="3"/>
  <c r="E93" i="3"/>
  <c r="E95" i="3"/>
  <c r="D88" i="3"/>
  <c r="D89" i="3"/>
  <c r="D93" i="3"/>
  <c r="D95" i="3"/>
  <c r="C88" i="3"/>
  <c r="C89" i="3"/>
  <c r="C93" i="3"/>
  <c r="C95" i="3"/>
  <c r="A91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48" i="3"/>
  <c r="A75" i="3"/>
  <c r="A74" i="3"/>
  <c r="S71" i="3"/>
  <c r="R71" i="3"/>
  <c r="Q71" i="3"/>
  <c r="O71" i="3"/>
  <c r="M71" i="3"/>
  <c r="L71" i="3"/>
  <c r="K71" i="3"/>
  <c r="J71" i="3"/>
  <c r="H71" i="3"/>
  <c r="F71" i="3"/>
  <c r="E71" i="3"/>
  <c r="D71" i="3"/>
  <c r="C71" i="3"/>
  <c r="S64" i="3"/>
  <c r="S65" i="3"/>
  <c r="S66" i="3"/>
  <c r="R64" i="3"/>
  <c r="R65" i="3"/>
  <c r="R66" i="3"/>
  <c r="Q64" i="3"/>
  <c r="Q65" i="3"/>
  <c r="Q66" i="3"/>
  <c r="J13" i="3"/>
  <c r="J47" i="3"/>
  <c r="K13" i="3"/>
  <c r="K47" i="3"/>
  <c r="L13" i="3"/>
  <c r="L47" i="3"/>
  <c r="M13" i="3"/>
  <c r="M47" i="3"/>
  <c r="O47" i="3"/>
  <c r="O49" i="3"/>
  <c r="O50" i="3"/>
  <c r="O51" i="3"/>
  <c r="O52" i="3"/>
  <c r="O53" i="3"/>
  <c r="O54" i="3"/>
  <c r="O55" i="3"/>
  <c r="O56" i="3"/>
  <c r="O57" i="3"/>
  <c r="O58" i="3"/>
  <c r="O60" i="3"/>
  <c r="O61" i="3"/>
  <c r="O62" i="3"/>
  <c r="O63" i="3"/>
  <c r="O64" i="3"/>
  <c r="O65" i="3"/>
  <c r="J10" i="3"/>
  <c r="J44" i="3"/>
  <c r="K10" i="3"/>
  <c r="K44" i="3"/>
  <c r="L10" i="3"/>
  <c r="L44" i="3"/>
  <c r="M10" i="3"/>
  <c r="M44" i="3"/>
  <c r="O44" i="3"/>
  <c r="O66" i="3"/>
  <c r="M64" i="3"/>
  <c r="M65" i="3"/>
  <c r="M66" i="3"/>
  <c r="L64" i="3"/>
  <c r="L65" i="3"/>
  <c r="L66" i="3"/>
  <c r="K64" i="3"/>
  <c r="K65" i="3"/>
  <c r="K66" i="3"/>
  <c r="J64" i="3"/>
  <c r="J65" i="3"/>
  <c r="J66" i="3"/>
  <c r="C13" i="3"/>
  <c r="C47" i="3"/>
  <c r="D13" i="3"/>
  <c r="D47" i="3"/>
  <c r="E13" i="3"/>
  <c r="E47" i="3"/>
  <c r="F13" i="3"/>
  <c r="F47" i="3"/>
  <c r="H47" i="3"/>
  <c r="H49" i="3"/>
  <c r="H50" i="3"/>
  <c r="H51" i="3"/>
  <c r="H52" i="3"/>
  <c r="H53" i="3"/>
  <c r="H54" i="3"/>
  <c r="H55" i="3"/>
  <c r="H56" i="3"/>
  <c r="H57" i="3"/>
  <c r="H58" i="3"/>
  <c r="H60" i="3"/>
  <c r="H61" i="3"/>
  <c r="H62" i="3"/>
  <c r="H63" i="3"/>
  <c r="H64" i="3"/>
  <c r="H65" i="3"/>
  <c r="C10" i="3"/>
  <c r="C44" i="3"/>
  <c r="D10" i="3"/>
  <c r="D44" i="3"/>
  <c r="E10" i="3"/>
  <c r="E44" i="3"/>
  <c r="F10" i="3"/>
  <c r="F44" i="3"/>
  <c r="H44" i="3"/>
  <c r="H66" i="3"/>
  <c r="F64" i="3"/>
  <c r="F65" i="3"/>
  <c r="F66" i="3"/>
  <c r="E64" i="3"/>
  <c r="E65" i="3"/>
  <c r="E66" i="3"/>
  <c r="D64" i="3"/>
  <c r="D65" i="3"/>
  <c r="D66" i="3"/>
  <c r="C64" i="3"/>
  <c r="C65" i="3"/>
  <c r="C66" i="3"/>
  <c r="A13" i="3"/>
  <c r="A47" i="3"/>
  <c r="S42" i="3"/>
  <c r="R42" i="3"/>
  <c r="Q42" i="3"/>
  <c r="O42" i="3"/>
  <c r="M42" i="3"/>
  <c r="L42" i="3"/>
  <c r="K42" i="3"/>
  <c r="J42" i="3"/>
  <c r="H42" i="3"/>
  <c r="F42" i="3"/>
  <c r="E42" i="3"/>
  <c r="D42" i="3"/>
  <c r="C42" i="3"/>
  <c r="S32" i="3"/>
  <c r="S33" i="3"/>
  <c r="R32" i="3"/>
  <c r="R33" i="3"/>
  <c r="Q32" i="3"/>
  <c r="Q33" i="3"/>
  <c r="O13" i="3"/>
  <c r="O15" i="3"/>
  <c r="O16" i="3"/>
  <c r="O17" i="3"/>
  <c r="O18" i="3"/>
  <c r="O19" i="3"/>
  <c r="O20" i="3"/>
  <c r="O21" i="3"/>
  <c r="O22" i="3"/>
  <c r="O23" i="3"/>
  <c r="O25" i="3"/>
  <c r="O28" i="3"/>
  <c r="O29" i="3"/>
  <c r="O30" i="3"/>
  <c r="O31" i="3"/>
  <c r="O32" i="3"/>
  <c r="O10" i="3"/>
  <c r="O33" i="3"/>
  <c r="M25" i="3"/>
  <c r="M28" i="3"/>
  <c r="M32" i="3"/>
  <c r="M33" i="3"/>
  <c r="L25" i="3"/>
  <c r="L28" i="3"/>
  <c r="L32" i="3"/>
  <c r="L33" i="3"/>
  <c r="K25" i="3"/>
  <c r="K28" i="3"/>
  <c r="K32" i="3"/>
  <c r="K33" i="3"/>
  <c r="J25" i="3"/>
  <c r="J28" i="3"/>
  <c r="J32" i="3"/>
  <c r="J33" i="3"/>
  <c r="H13" i="3"/>
  <c r="H15" i="3"/>
  <c r="H16" i="3"/>
  <c r="H17" i="3"/>
  <c r="H18" i="3"/>
  <c r="H19" i="3"/>
  <c r="H20" i="3"/>
  <c r="H21" i="3"/>
  <c r="H22" i="3"/>
  <c r="H23" i="3"/>
  <c r="H24" i="3"/>
  <c r="H25" i="3"/>
  <c r="H28" i="3"/>
  <c r="H29" i="3"/>
  <c r="H30" i="3"/>
  <c r="H31" i="3"/>
  <c r="H32" i="3"/>
  <c r="H10" i="3"/>
  <c r="H33" i="3"/>
  <c r="F25" i="3"/>
  <c r="F28" i="3"/>
  <c r="F32" i="3"/>
  <c r="F33" i="3"/>
  <c r="E25" i="3"/>
  <c r="E28" i="3"/>
  <c r="E32" i="3"/>
  <c r="E33" i="3"/>
  <c r="D25" i="3"/>
  <c r="D28" i="3"/>
  <c r="D32" i="3"/>
  <c r="D33" i="3"/>
  <c r="C25" i="3"/>
  <c r="C28" i="3"/>
  <c r="C32" i="3"/>
  <c r="C33" i="3"/>
  <c r="S26" i="3"/>
  <c r="R26" i="3"/>
  <c r="Q26" i="3"/>
  <c r="O26" i="3"/>
  <c r="M26" i="3"/>
  <c r="L26" i="3"/>
  <c r="K26" i="3"/>
  <c r="J26" i="3"/>
  <c r="H26" i="3"/>
  <c r="F26" i="3"/>
  <c r="E26" i="3"/>
  <c r="D26" i="3"/>
  <c r="C26" i="3"/>
  <c r="S29" i="2"/>
  <c r="R29" i="2"/>
  <c r="P8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5" i="2"/>
  <c r="P27" i="2"/>
  <c r="P28" i="2"/>
  <c r="P29" i="2"/>
  <c r="N29" i="2"/>
  <c r="M29" i="2"/>
  <c r="L29" i="2"/>
  <c r="K29" i="2"/>
  <c r="I8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5" i="2"/>
  <c r="I26" i="2"/>
  <c r="I27" i="2"/>
  <c r="I28" i="2"/>
  <c r="I29" i="2"/>
  <c r="G29" i="2"/>
  <c r="F29" i="2"/>
  <c r="E29" i="2"/>
  <c r="D29" i="2"/>
</calcChain>
</file>

<file path=xl/sharedStrings.xml><?xml version="1.0" encoding="utf-8"?>
<sst xmlns="http://schemas.openxmlformats.org/spreadsheetml/2006/main" count="472" uniqueCount="263">
  <si>
    <t>Sheet</t>
  </si>
  <si>
    <t>Table of Contents</t>
  </si>
  <si>
    <t>GAAP</t>
  </si>
  <si>
    <t>Non-GAAP</t>
  </si>
  <si>
    <t>Balance Sheet</t>
  </si>
  <si>
    <t>Balance Sheet Summary</t>
  </si>
  <si>
    <t>Cash Flows</t>
  </si>
  <si>
    <t>Operational Data</t>
  </si>
  <si>
    <t>Segment Data</t>
  </si>
  <si>
    <t>Horizontal Revenue</t>
  </si>
  <si>
    <t>Back</t>
  </si>
  <si>
    <t>Income Statement</t>
  </si>
  <si>
    <t>($ in millions except per share data)</t>
  </si>
  <si>
    <t>Operating Costs and Expenses</t>
  </si>
  <si>
    <t>Total Operating Costs and Expenses</t>
  </si>
  <si>
    <t>Income (Loss) from Continuing Operations</t>
  </si>
  <si>
    <t>Income (loss) from discontinued operations, net of tax</t>
  </si>
  <si>
    <t>GAAP Earnings (Loss) per Share - Diluted</t>
  </si>
  <si>
    <t>Continuing operations</t>
  </si>
  <si>
    <t>Weighted Average Shares - Diluted(1)</t>
  </si>
  <si>
    <t>(1) The computation of weighted average shares is the same for basic and diluted earnings per share for periods with net loss from continuing operations.</t>
  </si>
  <si>
    <t>Non-GAAP Reconcilliations: Gross Margin and Adjusted Operating Income</t>
  </si>
  <si>
    <t>($ in millions)</t>
  </si>
  <si>
    <t>Revenue</t>
  </si>
  <si>
    <t>Adjustments:</t>
  </si>
  <si>
    <t>Operating Income</t>
  </si>
  <si>
    <t>Operating Income Margin</t>
  </si>
  <si>
    <t>Adjusted Operating Income</t>
  </si>
  <si>
    <t>Adjusted Operating Income Margin</t>
  </si>
  <si>
    <t>Non-GAAP Reconcilliations: Adjusted EBITDA</t>
  </si>
  <si>
    <t>Total Revenue</t>
  </si>
  <si>
    <t>Reconcilation to Adjusted EBITDA</t>
  </si>
  <si>
    <t>Adjusted EBITDA</t>
  </si>
  <si>
    <t>Adjusted EBITDA Margin</t>
  </si>
  <si>
    <t>Non-GAAP Reconcilliations: Adjusted Net Income</t>
  </si>
  <si>
    <t>Reconcilation to Adjusted PTP</t>
  </si>
  <si>
    <t>Adjusted PTP</t>
  </si>
  <si>
    <t>Tax impact on adjustments</t>
  </si>
  <si>
    <t>Adjusted Net Income from Continuing operations</t>
  </si>
  <si>
    <t>Dividend Paid</t>
  </si>
  <si>
    <t>Adjusted Net Income from Continuing Operations Available to Common Shareholders</t>
  </si>
  <si>
    <t>All numbers for 2017 adjusted to remove ASC 606 impact. All numbers for 2017 and 2018 adjusted to remove divestitures.</t>
  </si>
  <si>
    <t>Non-GAAP Reconcilliations: Adjusted Operating Income</t>
  </si>
  <si>
    <t>Reconciliation to Adjusted Revenue</t>
  </si>
  <si>
    <t>Operating Income Before Adjustments for ASC 606 &amp; Divestitures</t>
  </si>
  <si>
    <t>2017 divestitures depreciation and amortization</t>
  </si>
  <si>
    <t>Assets</t>
  </si>
  <si>
    <t>Total Assets</t>
  </si>
  <si>
    <t>Liabilities and Equity</t>
  </si>
  <si>
    <t>Unearned income</t>
  </si>
  <si>
    <t>Total Debt</t>
  </si>
  <si>
    <t>Term Loan A</t>
  </si>
  <si>
    <t>Term Loan B</t>
  </si>
  <si>
    <t>Bonds</t>
  </si>
  <si>
    <t>Revolver</t>
  </si>
  <si>
    <t>Capital Leases</t>
  </si>
  <si>
    <t>Debt Issuance Costs</t>
  </si>
  <si>
    <t>Cash Flow</t>
  </si>
  <si>
    <t>Cash Flows from Operating Activities:</t>
  </si>
  <si>
    <t>(Gain) loss on extinguishment of debt</t>
  </si>
  <si>
    <t>Net cash provided by (used in) operating activities</t>
  </si>
  <si>
    <t>Proceeds from divestitures and sale of assets, net of cash</t>
  </si>
  <si>
    <t>Premium on debt redemption</t>
  </si>
  <si>
    <t>Operating Cash Flow</t>
  </si>
  <si>
    <t>Operational Metrics</t>
  </si>
  <si>
    <t>(TCV $ in millions)</t>
  </si>
  <si>
    <t>Excluding Divestitures Impact:</t>
  </si>
  <si>
    <t>Total Contract Value (TCV)</t>
  </si>
  <si>
    <t>New Business</t>
  </si>
  <si>
    <t>Renewals</t>
  </si>
  <si>
    <t>Annual Recurring Revenue Signings</t>
  </si>
  <si>
    <t>Non-Recurring Revenue Signings</t>
  </si>
  <si>
    <t>Renewal Rate</t>
  </si>
  <si>
    <t>Employees (Approx.: Quarter-end)</t>
  </si>
  <si>
    <t>Total</t>
  </si>
  <si>
    <t>% of Labor in High Cost Country</t>
  </si>
  <si>
    <t>Client Concentration (% of total)</t>
  </si>
  <si>
    <t>Top 5 Clients</t>
  </si>
  <si>
    <t>Top 20 Clients</t>
  </si>
  <si>
    <t>Top 50 Clients</t>
  </si>
  <si>
    <t>Real Estate Sqf  (thousands)</t>
  </si>
  <si>
    <t>Including Divested Assets</t>
  </si>
  <si>
    <t xml:space="preserve">Excluding Divested Assets </t>
  </si>
  <si>
    <t>* Note: Q1 2018 reflects central consolidation of IT related resources previously included in segments now within corporate.</t>
  </si>
  <si>
    <t>**Other segment contains employees associated with divested businesses</t>
  </si>
  <si>
    <t>NOTE: Q4 2018 and FY 2018 Client Concentration excludes divested customer care business</t>
  </si>
  <si>
    <t>Segment Summary</t>
  </si>
  <si>
    <t>Commercial Industries</t>
  </si>
  <si>
    <t>Government Services</t>
  </si>
  <si>
    <t>Transportation</t>
  </si>
  <si>
    <t>Other</t>
  </si>
  <si>
    <t>Corporate</t>
  </si>
  <si>
    <t>Segment Profit (Loss) ($)</t>
  </si>
  <si>
    <t>NYMMIS</t>
  </si>
  <si>
    <t>HE Charge</t>
  </si>
  <si>
    <t>Total Adjusted</t>
  </si>
  <si>
    <t>Segment Margin (%)</t>
  </si>
  <si>
    <t>Adjusted Government Services</t>
  </si>
  <si>
    <t>Segment Depreciation &amp; Amortization (including contract inducement)</t>
  </si>
  <si>
    <t>Segment Adjusted EBITDA ($)</t>
  </si>
  <si>
    <t>Total Segment Profit (Loss)</t>
  </si>
  <si>
    <t>NY MMIS Charge</t>
  </si>
  <si>
    <t>Total Adjusted EBITDA</t>
  </si>
  <si>
    <t>Segment EBITDA (%)</t>
  </si>
  <si>
    <t>Commercial Industries:</t>
  </si>
  <si>
    <t>Segment Revenue</t>
  </si>
  <si>
    <r>
      <rPr>
        <sz val="10"/>
        <color rgb="FF000000"/>
        <rFont val="Verdana"/>
      </rPr>
      <t>ASC 606 adjustment</t>
    </r>
  </si>
  <si>
    <t>Total Adjusted Segment Revenue</t>
  </si>
  <si>
    <t>Segment Profit</t>
  </si>
  <si>
    <t>Adjusted Segment EBITDA</t>
  </si>
  <si>
    <t>Adjusted Segment EBITDA Margin</t>
  </si>
  <si>
    <t>Government Services:</t>
  </si>
  <si>
    <t>NY MMIS Charge (Credit)</t>
  </si>
  <si>
    <t>HE Charge (Credit)</t>
  </si>
  <si>
    <t>Transportation:</t>
  </si>
  <si>
    <t>Other Segment:</t>
  </si>
  <si>
    <t>2017 divestitures</t>
  </si>
  <si>
    <t>ASC 606 Adjustment</t>
  </si>
  <si>
    <t>Segment EBITDA Adjusted for 606 and 2017 Divestitures</t>
  </si>
  <si>
    <t>Corporate Revenue</t>
  </si>
  <si>
    <t>Total Adjusted Corporate Revenue</t>
  </si>
  <si>
    <t>Corporate Profit</t>
  </si>
  <si>
    <t>Corporate Depreciation and Amortization</t>
  </si>
  <si>
    <t>Adjusted Corporate EBITDA</t>
  </si>
  <si>
    <t>Consolidated Summary</t>
  </si>
  <si>
    <t>Industry Services</t>
  </si>
  <si>
    <t>Other Segment</t>
  </si>
  <si>
    <t>Education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</si>
  <si>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</si>
  <si>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</si>
  <si>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</si>
  <si>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</si>
  <si>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</si>
  <si>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</si>
  <si>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</si>
  <si>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</si>
  <si>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</si>
  <si>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</si>
  <si>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</si>
  <si>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</si>
  <si>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Q3 2019</t>
  </si>
  <si>
    <t>Cost of services (excluding depreciation and amortization)</t>
  </si>
  <si>
    <t>Selling, general and administrative (excluding depreciation and amortization)</t>
  </si>
  <si>
    <t>Research and development (excluding depreciation and amortization)</t>
  </si>
  <si>
    <t>Depreciation and amortization</t>
  </si>
  <si>
    <t>Restructuring and related costs</t>
  </si>
  <si>
    <t>Interest expense</t>
  </si>
  <si>
    <t>Goodwill impairment</t>
  </si>
  <si>
    <t>(Gain) loss on divestitures and transaction costs</t>
  </si>
  <si>
    <t>Litigation costs (recoveries), net</t>
  </si>
  <si>
    <t>Separation costs</t>
  </si>
  <si>
    <t>Other (income) expenses, net</t>
  </si>
  <si>
    <t>Income (Loss) Before Income Taxes</t>
  </si>
  <si>
    <t>Income tax expense (benefit)</t>
  </si>
  <si>
    <t>Net Income (Loss)</t>
  </si>
  <si>
    <t>Amortization of acquired intangible assets</t>
  </si>
  <si>
    <t>Other adjustments</t>
  </si>
  <si>
    <t>NY MMIS charge (credit)</t>
  </si>
  <si>
    <t>HE charge (credit)</t>
  </si>
  <si>
    <t>Contract inducement amortization</t>
  </si>
  <si>
    <t>Other charges (credits):</t>
  </si>
  <si>
    <t>Total other charges (credits)</t>
  </si>
  <si>
    <t>Adjusted Non-GAAP weighted average shares outstanding</t>
  </si>
  <si>
    <t>Adjusted Non-GAAP Diluted EPS from Continuing operations</t>
  </si>
  <si>
    <t>ASC 606 adjustment</t>
  </si>
  <si>
    <t>2018 divestitures</t>
  </si>
  <si>
    <t>Adjusted Revenue</t>
  </si>
  <si>
    <t>2018 divestitures depreciation and amortization</t>
  </si>
  <si>
    <t>Cash and cash equivalents</t>
  </si>
  <si>
    <t>Accounts receivable, net</t>
  </si>
  <si>
    <t>Assets held for sale</t>
  </si>
  <si>
    <t>Contract assets</t>
  </si>
  <si>
    <t>Other current assets</t>
  </si>
  <si>
    <t>Total current assets</t>
  </si>
  <si>
    <t>Land, buildings and equipment, net</t>
  </si>
  <si>
    <t>Operating lease right-of-use assets</t>
  </si>
  <si>
    <t>Intangible assets, net</t>
  </si>
  <si>
    <t>Goodwill</t>
  </si>
  <si>
    <t>Other long-term assets</t>
  </si>
  <si>
    <t>Current portion of long-term debt</t>
  </si>
  <si>
    <t>Accounts payable</t>
  </si>
  <si>
    <t>Accrued compensation and benefits costs</t>
  </si>
  <si>
    <t>Liabilities held for sale</t>
  </si>
  <si>
    <t>Other current liabilities</t>
  </si>
  <si>
    <t>Total current liabilities</t>
  </si>
  <si>
    <t>Long-term debt</t>
  </si>
  <si>
    <t>Deferred taxes</t>
  </si>
  <si>
    <t>Operating lease liabilities</t>
  </si>
  <si>
    <t>Other long-term liabilities</t>
  </si>
  <si>
    <t>Total Liabilities</t>
  </si>
  <si>
    <t>Series A convertible preferred stock</t>
  </si>
  <si>
    <t>Common stock</t>
  </si>
  <si>
    <t>Additional paid-in capital</t>
  </si>
  <si>
    <t>Retained earnings (deficit)</t>
  </si>
  <si>
    <t>Accumulated other comprehensive loss</t>
  </si>
  <si>
    <t>Total Equity</t>
  </si>
  <si>
    <t>Total Liabilities and Equity</t>
  </si>
  <si>
    <t>Net income (loss)</t>
  </si>
  <si>
    <t>Deferred income taxes</t>
  </si>
  <si>
    <t>(Gain) loss from investments</t>
  </si>
  <si>
    <t>Amortization of debt financing costs</t>
  </si>
  <si>
    <t>Stock-based compensation</t>
  </si>
  <si>
    <t>Changes in operating assets and liabilities:</t>
  </si>
  <si>
    <t>(Increase) decrease in accounts receivable</t>
  </si>
  <si>
    <t>(Increase) decrease in other current and long-term assets</t>
  </si>
  <si>
    <t>Increase (decrease) in accounts payable and accrued compensation</t>
  </si>
  <si>
    <t>Increase (decrease) in restructuring liabilities</t>
  </si>
  <si>
    <t>Increase (decrease) in other current and long-term liabilities</t>
  </si>
  <si>
    <t>Net change in income tax assets and liabilities</t>
  </si>
  <si>
    <t>Other operating, net</t>
  </si>
  <si>
    <t>Cash Flows from Investing Activities:</t>
  </si>
  <si>
    <t>Cost of additions to land, buildings and equipment</t>
  </si>
  <si>
    <t>Proceeds from sale of land, buildings and equipment</t>
  </si>
  <si>
    <t>Cost of additions to internal use software</t>
  </si>
  <si>
    <t>Payments for acquisitions, net of cash acquired</t>
  </si>
  <si>
    <t>Payments from divestitures, including cash sold</t>
  </si>
  <si>
    <t>Proceeds from investments</t>
  </si>
  <si>
    <t>Other investing, net</t>
  </si>
  <si>
    <t>Net cash provided by (used in) investing activities</t>
  </si>
  <si>
    <t>Cash Flows from Financing Activities:</t>
  </si>
  <si>
    <t>Proceeds on long-term debt</t>
  </si>
  <si>
    <t>Debt issuance fee payments</t>
  </si>
  <si>
    <t>Payments on debt</t>
  </si>
  <si>
    <t>Net payments to former parent company</t>
  </si>
  <si>
    <t>Taxes paid for settlement of stock based compensation</t>
  </si>
  <si>
    <t>Dividends paid on preferred stock</t>
  </si>
  <si>
    <t>Other financing</t>
  </si>
  <si>
    <t>Net cash provided by (used in) financing activities</t>
  </si>
  <si>
    <t>Effect of exchange rate changes on cash, cash equivalents and restricted cash</t>
  </si>
  <si>
    <t>Increase (decrease) in cash, cash equivalents and restricted cash</t>
  </si>
  <si>
    <t>Cash, Cash Equivalents and Restricted Cash at Beginning of Period</t>
  </si>
  <si>
    <t>Cash, Cash Equivalents and Restricted Cash at End of period</t>
  </si>
  <si>
    <t>Proceeds from sales of land, buildings and equipment</t>
  </si>
  <si>
    <t>Tax payment related to divestitures</t>
  </si>
  <si>
    <t>Vendor financed capital leases</t>
  </si>
  <si>
    <t>Free Cash Flow</t>
  </si>
  <si>
    <t xml:space="preserve">Adjusted Free Cash Flow </t>
  </si>
  <si>
    <t>Transaction costs</t>
  </si>
  <si>
    <t>Transaction costs tax benefit</t>
  </si>
  <si>
    <t>Debt buyback tax benefit</t>
  </si>
  <si>
    <t>Litigation payments</t>
  </si>
  <si>
    <t>Deferred compensation tax benefit</t>
  </si>
  <si>
    <t>Deferred compensation payments and adjustments</t>
  </si>
  <si>
    <t>Segment depreciation and amortization (including contract inducements)</t>
  </si>
  <si>
    <t>Shared IT / Infrastructure &amp; Corporate Costs (Corporate):</t>
  </si>
  <si>
    <t>Omni-Channel Communications</t>
  </si>
  <si>
    <t>Human Resource Services</t>
  </si>
  <si>
    <t>Learning and Legal</t>
  </si>
  <si>
    <t>Transaction Processing</t>
  </si>
  <si>
    <t>Finance and Accounting</t>
  </si>
  <si>
    <t>Industry Specific Services</t>
  </si>
  <si>
    <t>Government Services and Healthcare</t>
  </si>
  <si>
    <t>Payment Services</t>
  </si>
  <si>
    <t>State and Local</t>
  </si>
  <si>
    <t>Federal</t>
  </si>
  <si>
    <t>Tolling</t>
  </si>
  <si>
    <t>Transit</t>
  </si>
  <si>
    <t>Photo and Parking</t>
  </si>
  <si>
    <t>Commercial Vehicle</t>
  </si>
  <si>
    <t xml:space="preserve"> </t>
  </si>
  <si>
    <t>Non-GAAP ex divestutures</t>
  </si>
  <si>
    <t>Segment Data ex divestitures</t>
  </si>
  <si>
    <t>Divestitures / ASC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</si>
</sst>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0;&quot;-&quot;#0;#0;_(@_)"/>
    <numFmt numFmtId="165" formatCode="&quot;$&quot;* #,##0,,;&quot;$&quot;* &quot;-&quot;#,##0,,;&quot;$&quot;* &quot;-&quot;;_(@_)"/>
    <numFmt numFmtId="166" formatCode="&quot;$&quot;* #,##0,,_);&quot;$&quot;* \(#,##0,,\);&quot;$&quot;* &quot;-&quot;_);_(@_)"/>
    <numFmt numFmtId="167" formatCode="* #,##0,,;* \(#,##0,,\);* &quot;-&quot;;_(@_)"/>
    <numFmt numFmtId="168" formatCode="&quot;$&quot;* #,##0.00_);&quot;$&quot;* \(#,##0.00\);&quot;$&quot;* &quot;-&quot;_);_(@_)"/>
    <numFmt numFmtId="169" formatCode="#,##0,;&quot;-&quot;#,##0,;#,##0,;_(@_)"/>
    <numFmt numFmtId="170" formatCode="#0.0%;&quot;-&quot;#0.0%;&quot;-&quot;\%;_(@_)"/>
    <numFmt numFmtId="171" formatCode="&quot;$&quot;* #,##0.00;&quot;$&quot;* &quot;-&quot;#,##0.00;&quot;$&quot;* &quot;-&quot;;_(@_)"/>
    <numFmt numFmtId="172" formatCode="#0.00;&quot;-&quot;#0.00;#0.00;_(@_)"/>
    <numFmt numFmtId="173" formatCode="* #,##0,,;* &quot;-&quot;#,##0,,;* &quot;-&quot;;_(@_)"/>
    <numFmt numFmtId="174" formatCode="#0_)%;\(#0\)%;&quot;-&quot;_)\%;_(@_)"/>
    <numFmt numFmtId="175" formatCode="#,##0;&quot;-&quot;#,##0;#,##0;_(@_)"/>
    <numFmt numFmtId="176" formatCode="#0.0_)%;\(#0.0\)%;&quot;-&quot;_)\%;_(@_)"/>
    <numFmt numFmtId="177" formatCode="0.0%"/>
  </numFmts>
  <fonts count="19" x14ac:knownFonts="1">
    <font>
      <sz val="10"/>
      <name val="Arial"/>
    </font>
    <font>
      <sz val="10"/>
      <name val="Arial"/>
    </font>
    <font>
      <b/>
      <sz val="10"/>
      <color rgb="FFFFFFFF"/>
      <name val="Arial"/>
    </font>
    <font>
      <sz val="10"/>
      <name val="Verdana"/>
    </font>
    <font>
      <b/>
      <sz val="10"/>
      <name val="Verdana"/>
    </font>
    <font>
      <b/>
      <u/>
      <sz val="10"/>
      <name val="Verdana"/>
    </font>
    <font>
      <u/>
      <sz val="10"/>
      <name val="Verdana"/>
    </font>
    <font>
      <i/>
      <sz val="10"/>
      <name val="Verdana"/>
    </font>
    <font>
      <b/>
      <sz val="10"/>
      <name val="Arial"/>
    </font>
    <font>
      <b/>
      <u/>
      <sz val="10"/>
      <name val="Arial"/>
    </font>
    <font>
      <u/>
      <sz val="10"/>
      <name val="Arial"/>
    </font>
    <font>
      <i/>
      <sz val="10"/>
      <name val="Arial"/>
    </font>
    <font>
      <sz val="10"/>
      <color rgb="FF000000"/>
      <name val="Verdana"/>
    </font>
    <font>
      <u/>
      <sz val="10"/>
      <color theme="10"/>
      <name val="Arial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75172"/>
        <bgColor indexed="64"/>
      </patternFill>
    </fill>
    <fill>
      <patternFill patternType="solid">
        <fgColor rgb="FFCB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166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167" fontId="3" fillId="3" borderId="0" xfId="0" applyNumberFormat="1" applyFont="1" applyFill="1" applyAlignment="1">
      <alignment wrapText="1"/>
    </xf>
    <xf numFmtId="167" fontId="3" fillId="3" borderId="1" xfId="0" applyNumberFormat="1" applyFont="1" applyFill="1" applyBorder="1" applyAlignment="1">
      <alignment wrapText="1"/>
    </xf>
    <xf numFmtId="167" fontId="4" fillId="3" borderId="3" xfId="0" applyNumberFormat="1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167" fontId="3" fillId="3" borderId="2" xfId="0" applyNumberFormat="1" applyFont="1" applyFill="1" applyBorder="1" applyAlignment="1">
      <alignment wrapText="1"/>
    </xf>
    <xf numFmtId="166" fontId="4" fillId="3" borderId="3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168" fontId="3" fillId="3" borderId="3" xfId="0" applyNumberFormat="1" applyFont="1" applyFill="1" applyBorder="1" applyAlignment="1">
      <alignment wrapText="1"/>
    </xf>
    <xf numFmtId="169" fontId="3" fillId="3" borderId="0" xfId="0" applyNumberFormat="1" applyFont="1" applyFill="1" applyAlignment="1">
      <alignment wrapText="1"/>
    </xf>
    <xf numFmtId="166" fontId="4" fillId="3" borderId="5" xfId="0" applyNumberFormat="1" applyFont="1" applyFill="1" applyBorder="1" applyAlignment="1">
      <alignment wrapText="1"/>
    </xf>
    <xf numFmtId="170" fontId="3" fillId="3" borderId="4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167" fontId="3" fillId="3" borderId="8" xfId="0" applyNumberFormat="1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167" fontId="3" fillId="3" borderId="9" xfId="0" applyNumberFormat="1" applyFont="1" applyFill="1" applyBorder="1" applyAlignment="1">
      <alignment wrapText="1"/>
    </xf>
    <xf numFmtId="172" fontId="4" fillId="3" borderId="0" xfId="0" applyNumberFormat="1" applyFont="1" applyFill="1" applyAlignment="1">
      <alignment wrapText="1"/>
    </xf>
    <xf numFmtId="166" fontId="4" fillId="3" borderId="0" xfId="0" applyNumberFormat="1" applyFont="1" applyFill="1" applyAlignment="1">
      <alignment wrapText="1"/>
    </xf>
    <xf numFmtId="167" fontId="4" fillId="3" borderId="8" xfId="0" applyNumberFormat="1" applyFont="1" applyFill="1" applyBorder="1" applyAlignment="1">
      <alignment wrapText="1"/>
    </xf>
    <xf numFmtId="173" fontId="4" fillId="3" borderId="8" xfId="0" applyNumberFormat="1" applyFont="1" applyFill="1" applyBorder="1" applyAlignment="1">
      <alignment wrapText="1"/>
    </xf>
    <xf numFmtId="167" fontId="3" fillId="3" borderId="4" xfId="0" applyNumberFormat="1" applyFont="1" applyFill="1" applyBorder="1" applyAlignment="1">
      <alignment wrapText="1"/>
    </xf>
    <xf numFmtId="166" fontId="3" fillId="3" borderId="5" xfId="0" applyNumberFormat="1" applyFont="1" applyFill="1" applyBorder="1" applyAlignment="1">
      <alignment wrapText="1"/>
    </xf>
    <xf numFmtId="174" fontId="3" fillId="3" borderId="8" xfId="0" applyNumberFormat="1" applyFont="1" applyFill="1" applyBorder="1" applyAlignment="1">
      <alignment wrapText="1"/>
    </xf>
    <xf numFmtId="175" fontId="3" fillId="3" borderId="0" xfId="0" applyNumberFormat="1" applyFont="1" applyFill="1" applyAlignment="1">
      <alignment wrapText="1"/>
    </xf>
    <xf numFmtId="175" fontId="3" fillId="3" borderId="1" xfId="0" applyNumberFormat="1" applyFont="1" applyFill="1" applyBorder="1" applyAlignment="1">
      <alignment wrapText="1"/>
    </xf>
    <xf numFmtId="175" fontId="3" fillId="3" borderId="3" xfId="0" applyNumberFormat="1" applyFont="1" applyFill="1" applyBorder="1" applyAlignment="1">
      <alignment wrapText="1"/>
    </xf>
    <xf numFmtId="174" fontId="3" fillId="3" borderId="4" xfId="0" applyNumberFormat="1" applyFont="1" applyFill="1" applyBorder="1" applyAlignment="1">
      <alignment wrapText="1"/>
    </xf>
    <xf numFmtId="176" fontId="3" fillId="3" borderId="0" xfId="0" applyNumberFormat="1" applyFont="1" applyFill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166" fontId="1" fillId="3" borderId="0" xfId="0" applyNumberFormat="1" applyFont="1" applyFill="1" applyAlignment="1">
      <alignment wrapText="1"/>
    </xf>
    <xf numFmtId="167" fontId="1" fillId="3" borderId="0" xfId="0" applyNumberFormat="1" applyFont="1" applyFill="1" applyAlignment="1">
      <alignment wrapText="1"/>
    </xf>
    <xf numFmtId="167" fontId="1" fillId="3" borderId="1" xfId="0" applyNumberFormat="1" applyFont="1" applyFill="1" applyBorder="1" applyAlignment="1">
      <alignment wrapText="1"/>
    </xf>
    <xf numFmtId="166" fontId="8" fillId="3" borderId="3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176" fontId="1" fillId="3" borderId="0" xfId="0" applyNumberFormat="1" applyFont="1" applyFill="1" applyAlignment="1">
      <alignment wrapText="1"/>
    </xf>
    <xf numFmtId="176" fontId="1" fillId="3" borderId="1" xfId="0" applyNumberFormat="1" applyFont="1" applyFill="1" applyBorder="1" applyAlignment="1">
      <alignment wrapText="1"/>
    </xf>
    <xf numFmtId="176" fontId="8" fillId="3" borderId="3" xfId="0" applyNumberFormat="1" applyFont="1" applyFill="1" applyBorder="1" applyAlignment="1">
      <alignment wrapText="1"/>
    </xf>
    <xf numFmtId="176" fontId="1" fillId="3" borderId="4" xfId="0" applyNumberFormat="1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3" borderId="9" xfId="0" applyFont="1" applyFill="1" applyBorder="1" applyAlignment="1">
      <alignment wrapText="1"/>
    </xf>
    <xf numFmtId="176" fontId="8" fillId="3" borderId="4" xfId="0" applyNumberFormat="1" applyFont="1" applyFill="1" applyBorder="1" applyAlignment="1">
      <alignment wrapText="1"/>
    </xf>
    <xf numFmtId="166" fontId="1" fillId="3" borderId="1" xfId="0" applyNumberFormat="1" applyFont="1" applyFill="1" applyBorder="1" applyAlignment="1">
      <alignment wrapText="1"/>
    </xf>
    <xf numFmtId="0" fontId="0" fillId="5" borderId="0" xfId="0" applyFill="1"/>
    <xf numFmtId="0" fontId="1" fillId="5" borderId="0" xfId="0" applyFont="1" applyFill="1" applyAlignment="1">
      <alignment wrapText="1"/>
    </xf>
    <xf numFmtId="164" fontId="1" fillId="5" borderId="0" xfId="0" applyNumberFormat="1" applyFont="1" applyFill="1" applyAlignment="1">
      <alignment wrapText="1"/>
    </xf>
    <xf numFmtId="0" fontId="0" fillId="5" borderId="0" xfId="0" applyFill="1"/>
    <xf numFmtId="0" fontId="4" fillId="5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165" fontId="3" fillId="5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167" fontId="3" fillId="5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167" fontId="3" fillId="5" borderId="1" xfId="0" applyNumberFormat="1" applyFont="1" applyFill="1" applyBorder="1" applyAlignment="1">
      <alignment wrapText="1"/>
    </xf>
    <xf numFmtId="167" fontId="4" fillId="5" borderId="3" xfId="0" applyNumberFormat="1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167" fontId="3" fillId="5" borderId="2" xfId="0" applyNumberFormat="1" applyFont="1" applyFill="1" applyBorder="1" applyAlignment="1">
      <alignment wrapText="1"/>
    </xf>
    <xf numFmtId="166" fontId="4" fillId="5" borderId="3" xfId="0" applyNumberFormat="1" applyFont="1" applyFill="1" applyBorder="1" applyAlignment="1">
      <alignment wrapText="1"/>
    </xf>
    <xf numFmtId="168" fontId="3" fillId="5" borderId="3" xfId="0" applyNumberFormat="1" applyFont="1" applyFill="1" applyBorder="1" applyAlignment="1">
      <alignment wrapText="1"/>
    </xf>
    <xf numFmtId="169" fontId="3" fillId="5" borderId="0" xfId="0" applyNumberFormat="1" applyFont="1" applyFill="1" applyAlignment="1">
      <alignment wrapText="1"/>
    </xf>
    <xf numFmtId="0" fontId="4" fillId="5" borderId="3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166" fontId="4" fillId="5" borderId="5" xfId="0" applyNumberFormat="1" applyFont="1" applyFill="1" applyBorder="1" applyAlignment="1">
      <alignment wrapText="1"/>
    </xf>
    <xf numFmtId="0" fontId="6" fillId="5" borderId="0" xfId="0" applyFont="1" applyFill="1" applyAlignment="1">
      <alignment wrapText="1"/>
    </xf>
    <xf numFmtId="0" fontId="3" fillId="5" borderId="0" xfId="0" applyFont="1" applyFill="1" applyAlignment="1">
      <alignment wrapText="1" indent="2"/>
    </xf>
    <xf numFmtId="0" fontId="3" fillId="5" borderId="1" xfId="0" applyFont="1" applyFill="1" applyBorder="1" applyAlignment="1">
      <alignment wrapText="1" indent="2"/>
    </xf>
    <xf numFmtId="0" fontId="4" fillId="5" borderId="4" xfId="0" applyFont="1" applyFill="1" applyBorder="1" applyAlignment="1">
      <alignment wrapText="1"/>
    </xf>
    <xf numFmtId="170" fontId="3" fillId="5" borderId="4" xfId="0" applyNumberFormat="1" applyFont="1" applyFill="1" applyBorder="1" applyAlignment="1">
      <alignment wrapText="1"/>
    </xf>
    <xf numFmtId="166" fontId="3" fillId="5" borderId="0" xfId="0" applyNumberFormat="1" applyFont="1" applyFill="1" applyAlignment="1">
      <alignment wrapText="1"/>
    </xf>
    <xf numFmtId="0" fontId="3" fillId="5" borderId="7" xfId="0" applyFont="1" applyFill="1" applyBorder="1" applyAlignment="1">
      <alignment wrapText="1"/>
    </xf>
    <xf numFmtId="0" fontId="3" fillId="5" borderId="0" xfId="0" applyFont="1" applyFill="1" applyAlignment="1">
      <alignment wrapText="1" indent="4"/>
    </xf>
    <xf numFmtId="0" fontId="3" fillId="5" borderId="1" xfId="0" applyFont="1" applyFill="1" applyBorder="1" applyAlignment="1">
      <alignment wrapText="1" indent="4"/>
    </xf>
    <xf numFmtId="0" fontId="3" fillId="5" borderId="8" xfId="0" applyFont="1" applyFill="1" applyBorder="1" applyAlignment="1">
      <alignment wrapText="1" indent="2"/>
    </xf>
    <xf numFmtId="167" fontId="3" fillId="5" borderId="8" xfId="0" applyNumberFormat="1" applyFont="1" applyFill="1" applyBorder="1" applyAlignment="1">
      <alignment wrapText="1"/>
    </xf>
    <xf numFmtId="0" fontId="4" fillId="5" borderId="9" xfId="0" applyFont="1" applyFill="1" applyBorder="1" applyAlignment="1">
      <alignment wrapText="1"/>
    </xf>
    <xf numFmtId="167" fontId="3" fillId="5" borderId="9" xfId="0" applyNumberFormat="1" applyFont="1" applyFill="1" applyBorder="1" applyAlignment="1">
      <alignment wrapText="1"/>
    </xf>
    <xf numFmtId="171" fontId="4" fillId="5" borderId="0" xfId="0" applyNumberFormat="1" applyFont="1" applyFill="1" applyAlignment="1">
      <alignment wrapText="1"/>
    </xf>
    <xf numFmtId="172" fontId="4" fillId="5" borderId="0" xfId="0" applyNumberFormat="1" applyFont="1" applyFill="1" applyAlignment="1">
      <alignment wrapText="1"/>
    </xf>
    <xf numFmtId="0" fontId="5" fillId="5" borderId="0" xfId="0" applyFont="1" applyFill="1" applyAlignment="1">
      <alignment wrapText="1"/>
    </xf>
    <xf numFmtId="166" fontId="4" fillId="5" borderId="0" xfId="0" applyNumberFormat="1" applyFont="1" applyFill="1" applyAlignment="1">
      <alignment wrapText="1"/>
    </xf>
    <xf numFmtId="0" fontId="3" fillId="5" borderId="0" xfId="0" applyFont="1" applyFill="1" applyAlignment="1">
      <alignment wrapText="1" indent="1"/>
    </xf>
    <xf numFmtId="0" fontId="3" fillId="5" borderId="1" xfId="0" applyFont="1" applyFill="1" applyBorder="1" applyAlignment="1">
      <alignment wrapText="1" indent="1"/>
    </xf>
    <xf numFmtId="0" fontId="4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13" fillId="5" borderId="0" xfId="1" applyFill="1" applyAlignment="1">
      <alignment wrapText="1"/>
    </xf>
    <xf numFmtId="0" fontId="0" fillId="5" borderId="0" xfId="0" applyFont="1" applyFill="1" applyAlignment="1">
      <alignment wrapText="1"/>
    </xf>
    <xf numFmtId="0" fontId="4" fillId="5" borderId="0" xfId="0" applyFont="1" applyFill="1" applyAlignment="1">
      <alignment wrapText="1" indent="1"/>
    </xf>
    <xf numFmtId="0" fontId="4" fillId="5" borderId="0" xfId="0" applyFont="1" applyFill="1" applyAlignment="1">
      <alignment wrapText="1" indent="2"/>
    </xf>
    <xf numFmtId="167" fontId="3" fillId="5" borderId="4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166" fontId="4" fillId="5" borderId="1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 indent="1"/>
    </xf>
    <xf numFmtId="0" fontId="4" fillId="5" borderId="8" xfId="0" applyFont="1" applyFill="1" applyBorder="1" applyAlignment="1">
      <alignment wrapText="1" indent="3"/>
    </xf>
    <xf numFmtId="167" fontId="4" fillId="5" borderId="8" xfId="0" applyNumberFormat="1" applyFont="1" applyFill="1" applyBorder="1" applyAlignment="1">
      <alignment wrapText="1"/>
    </xf>
    <xf numFmtId="0" fontId="4" fillId="5" borderId="8" xfId="0" applyFont="1" applyFill="1" applyBorder="1" applyAlignment="1">
      <alignment wrapText="1" indent="4"/>
    </xf>
    <xf numFmtId="0" fontId="3" fillId="5" borderId="8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166" fontId="3" fillId="5" borderId="5" xfId="0" applyNumberFormat="1" applyFont="1" applyFill="1" applyBorder="1" applyAlignment="1">
      <alignment wrapText="1"/>
    </xf>
    <xf numFmtId="174" fontId="3" fillId="5" borderId="8" xfId="0" applyNumberFormat="1" applyFont="1" applyFill="1" applyBorder="1" applyAlignment="1">
      <alignment wrapText="1"/>
    </xf>
    <xf numFmtId="175" fontId="3" fillId="5" borderId="0" xfId="0" applyNumberFormat="1" applyFont="1" applyFill="1" applyAlignment="1">
      <alignment wrapText="1"/>
    </xf>
    <xf numFmtId="175" fontId="3" fillId="5" borderId="1" xfId="0" applyNumberFormat="1" applyFont="1" applyFill="1" applyBorder="1" applyAlignment="1">
      <alignment wrapText="1"/>
    </xf>
    <xf numFmtId="175" fontId="3" fillId="5" borderId="3" xfId="0" applyNumberFormat="1" applyFont="1" applyFill="1" applyBorder="1" applyAlignment="1">
      <alignment wrapText="1"/>
    </xf>
    <xf numFmtId="174" fontId="3" fillId="5" borderId="4" xfId="0" applyNumberFormat="1" applyFont="1" applyFill="1" applyBorder="1" applyAlignment="1">
      <alignment wrapText="1"/>
    </xf>
    <xf numFmtId="176" fontId="3" fillId="5" borderId="0" xfId="0" applyNumberFormat="1" applyFont="1" applyFill="1" applyAlignment="1">
      <alignment wrapText="1"/>
    </xf>
    <xf numFmtId="0" fontId="3" fillId="5" borderId="3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8" fillId="5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1" fillId="5" borderId="0" xfId="0" applyFont="1" applyFill="1" applyAlignment="1">
      <alignment wrapText="1" indent="1"/>
    </xf>
    <xf numFmtId="166" fontId="1" fillId="5" borderId="0" xfId="0" applyNumberFormat="1" applyFont="1" applyFill="1" applyAlignment="1">
      <alignment wrapText="1"/>
    </xf>
    <xf numFmtId="167" fontId="1" fillId="5" borderId="0" xfId="0" applyNumberFormat="1" applyFont="1" applyFill="1" applyAlignment="1">
      <alignment wrapText="1"/>
    </xf>
    <xf numFmtId="0" fontId="1" fillId="5" borderId="1" xfId="0" applyFont="1" applyFill="1" applyBorder="1" applyAlignment="1">
      <alignment wrapText="1" indent="1"/>
    </xf>
    <xf numFmtId="167" fontId="1" fillId="5" borderId="1" xfId="0" applyNumberFormat="1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166" fontId="8" fillId="5" borderId="3" xfId="0" applyNumberFormat="1" applyFont="1" applyFill="1" applyBorder="1" applyAlignment="1">
      <alignment wrapText="1"/>
    </xf>
    <xf numFmtId="176" fontId="1" fillId="5" borderId="0" xfId="0" applyNumberFormat="1" applyFont="1" applyFill="1" applyAlignment="1">
      <alignment wrapText="1"/>
    </xf>
    <xf numFmtId="176" fontId="1" fillId="5" borderId="1" xfId="0" applyNumberFormat="1" applyFont="1" applyFill="1" applyBorder="1" applyAlignment="1">
      <alignment wrapText="1"/>
    </xf>
    <xf numFmtId="176" fontId="8" fillId="5" borderId="3" xfId="0" applyNumberFormat="1" applyFont="1" applyFill="1" applyBorder="1" applyAlignment="1">
      <alignment wrapText="1"/>
    </xf>
    <xf numFmtId="0" fontId="10" fillId="5" borderId="0" xfId="0" applyFont="1" applyFill="1" applyAlignment="1">
      <alignment wrapText="1"/>
    </xf>
    <xf numFmtId="176" fontId="1" fillId="5" borderId="4" xfId="0" applyNumberFormat="1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0" fontId="8" fillId="5" borderId="0" xfId="0" applyFont="1" applyFill="1" applyAlignment="1">
      <alignment wrapText="1" indent="1"/>
    </xf>
    <xf numFmtId="0" fontId="1" fillId="5" borderId="0" xfId="0" applyFont="1" applyFill="1" applyAlignment="1">
      <alignment wrapText="1" indent="2"/>
    </xf>
    <xf numFmtId="0" fontId="1" fillId="5" borderId="1" xfId="0" applyFont="1" applyFill="1" applyBorder="1" applyAlignment="1">
      <alignment wrapText="1" indent="2"/>
    </xf>
    <xf numFmtId="0" fontId="8" fillId="5" borderId="4" xfId="0" applyFont="1" applyFill="1" applyBorder="1" applyAlignment="1">
      <alignment wrapText="1"/>
    </xf>
    <xf numFmtId="176" fontId="8" fillId="5" borderId="4" xfId="0" applyNumberFormat="1" applyFont="1" applyFill="1" applyBorder="1" applyAlignment="1">
      <alignment wrapText="1"/>
    </xf>
    <xf numFmtId="0" fontId="8" fillId="5" borderId="0" xfId="0" applyFont="1" applyFill="1" applyAlignment="1">
      <alignment wrapText="1" indent="2"/>
    </xf>
    <xf numFmtId="166" fontId="1" fillId="5" borderId="1" xfId="0" applyNumberFormat="1" applyFont="1" applyFill="1" applyBorder="1" applyAlignment="1">
      <alignment wrapText="1"/>
    </xf>
    <xf numFmtId="0" fontId="0" fillId="5" borderId="0" xfId="0" applyFill="1"/>
    <xf numFmtId="177" fontId="8" fillId="5" borderId="3" xfId="2" applyNumberFormat="1" applyFont="1" applyFill="1" applyBorder="1" applyAlignment="1">
      <alignment wrapText="1"/>
    </xf>
    <xf numFmtId="177" fontId="0" fillId="5" borderId="0" xfId="2" applyNumberFormat="1" applyFont="1" applyFill="1"/>
    <xf numFmtId="177" fontId="8" fillId="3" borderId="3" xfId="2" applyNumberFormat="1" applyFont="1" applyFill="1" applyBorder="1" applyAlignment="1">
      <alignment wrapText="1"/>
    </xf>
    <xf numFmtId="0" fontId="0" fillId="5" borderId="0" xfId="0" applyFill="1"/>
    <xf numFmtId="0" fontId="3" fillId="5" borderId="1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4" fillId="5" borderId="2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8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11" fillId="5" borderId="0" xfId="0" applyFont="1" applyFill="1" applyAlignment="1">
      <alignment wrapText="1"/>
    </xf>
    <xf numFmtId="0" fontId="14" fillId="5" borderId="0" xfId="0" applyFont="1" applyFill="1" applyAlignment="1">
      <alignment wrapText="1"/>
    </xf>
    <xf numFmtId="0" fontId="15" fillId="5" borderId="0" xfId="0" applyFont="1" applyFill="1"/>
    <xf numFmtId="0" fontId="15" fillId="5" borderId="0" xfId="0" applyFont="1" applyFill="1"/>
    <xf numFmtId="0" fontId="15" fillId="5" borderId="0" xfId="0" applyFont="1" applyFill="1" applyAlignment="1">
      <alignment wrapText="1"/>
    </xf>
    <xf numFmtId="0" fontId="15" fillId="0" borderId="0" xfId="0" applyFont="1"/>
    <xf numFmtId="0" fontId="16" fillId="5" borderId="0" xfId="1" applyFont="1" applyFill="1" applyAlignment="1">
      <alignment wrapText="1"/>
    </xf>
    <xf numFmtId="0" fontId="17" fillId="5" borderId="0" xfId="0" applyFont="1" applyFill="1" applyAlignment="1">
      <alignment wrapText="1"/>
    </xf>
    <xf numFmtId="0" fontId="17" fillId="5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wrapText="1"/>
    </xf>
    <xf numFmtId="0" fontId="15" fillId="3" borderId="2" xfId="0" applyFont="1" applyFill="1" applyBorder="1" applyAlignment="1">
      <alignment wrapText="1"/>
    </xf>
    <xf numFmtId="0" fontId="18" fillId="5" borderId="0" xfId="0" applyFont="1" applyFill="1" applyAlignment="1">
      <alignment wrapText="1"/>
    </xf>
    <xf numFmtId="166" fontId="15" fillId="5" borderId="1" xfId="0" applyNumberFormat="1" applyFont="1" applyFill="1" applyBorder="1" applyAlignment="1">
      <alignment wrapText="1"/>
    </xf>
    <xf numFmtId="166" fontId="15" fillId="3" borderId="1" xfId="0" applyNumberFormat="1" applyFont="1" applyFill="1" applyBorder="1" applyAlignment="1">
      <alignment wrapText="1"/>
    </xf>
    <xf numFmtId="0" fontId="15" fillId="5" borderId="0" xfId="0" applyFont="1" applyFill="1" applyAlignment="1">
      <alignment wrapText="1" indent="1"/>
    </xf>
    <xf numFmtId="167" fontId="15" fillId="5" borderId="2" xfId="0" applyNumberFormat="1" applyFont="1" applyFill="1" applyBorder="1" applyAlignment="1">
      <alignment wrapText="1"/>
    </xf>
    <xf numFmtId="167" fontId="15" fillId="3" borderId="2" xfId="0" applyNumberFormat="1" applyFont="1" applyFill="1" applyBorder="1" applyAlignment="1">
      <alignment wrapText="1"/>
    </xf>
    <xf numFmtId="167" fontId="15" fillId="5" borderId="0" xfId="0" applyNumberFormat="1" applyFont="1" applyFill="1" applyAlignment="1">
      <alignment wrapText="1"/>
    </xf>
    <xf numFmtId="167" fontId="15" fillId="3" borderId="0" xfId="0" applyNumberFormat="1" applyFont="1" applyFill="1" applyAlignment="1">
      <alignment wrapText="1"/>
    </xf>
    <xf numFmtId="0" fontId="15" fillId="3" borderId="0" xfId="0" applyFont="1" applyFill="1" applyAlignment="1">
      <alignment wrapText="1"/>
    </xf>
    <xf numFmtId="167" fontId="15" fillId="5" borderId="1" xfId="0" applyNumberFormat="1" applyFont="1" applyFill="1" applyBorder="1" applyAlignment="1">
      <alignment wrapText="1"/>
    </xf>
    <xf numFmtId="167" fontId="15" fillId="3" borderId="1" xfId="0" applyNumberFormat="1" applyFont="1" applyFill="1" applyBorder="1" applyAlignment="1">
      <alignment wrapText="1"/>
    </xf>
    <xf numFmtId="0" fontId="15" fillId="5" borderId="0" xfId="0" applyFont="1" applyFill="1" applyAlignment="1">
      <alignment wrapText="1" indent="3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50000</xdr:colOff>
      <xdr:row>1</xdr:row>
      <xdr:rowOff>50000</xdr:rowOff>
    </xdr:from>
    <xdr:ext cx="1885786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735A8D0A-7FDF-4AC0-BC90-89BB038B0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725" y="211925"/>
          <a:ext cx="1885786" cy="65403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A68893D4-5978-4E8A-BD48-36DDFB2A8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0" y="259550"/>
          <a:ext cx="1918488" cy="65403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C024BD59-A5AE-4689-A54E-DEFEB3DD0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0" y="411950"/>
          <a:ext cx="1918488" cy="6540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AC143996-1532-47FB-8B8F-D97924C7A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700" y="211925"/>
          <a:ext cx="1918488" cy="6540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DDEAE8C4-46AB-4DDF-B804-D8147AED8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0" y="211925"/>
          <a:ext cx="1918488" cy="6540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4E91555E-130A-4D6A-88BA-3D3205B0E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0" y="259550"/>
          <a:ext cx="1918488" cy="65403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14F7C34-88B0-4329-A4F1-CF5DCC04A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0" y="211925"/>
          <a:ext cx="1918488" cy="65403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DE1DB013-15CA-4A89-A2C4-26A600C66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125" y="211925"/>
          <a:ext cx="1918488" cy="65403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11FE5A73-3F25-4805-A1EB-A737A53F0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0" y="211925"/>
          <a:ext cx="1918488" cy="65403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AA77B546-7F93-41AA-8D71-8CAF04D8A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725" y="211925"/>
          <a:ext cx="1918488" cy="65403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528CB6FF-9383-438B-BEF8-ADA286D55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0" y="211925"/>
          <a:ext cx="1918488" cy="6540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8141-7BBF-42E4-A86F-1C0C80CD063A}">
  <sheetPr>
    <pageSetUpPr fitToPage="1"/>
  </sheetPr>
  <dimension ref="A1:E19"/>
  <sheetViews>
    <sheetView tabSelected="1" showRuler="0" workbookViewId="0">
      <selection activeCell="B1" sqref="B1"/>
    </sheetView>
  </sheetViews>
  <sheetFormatPr defaultColWidth="0" defaultRowHeight="12.75" zeroHeight="1" x14ac:dyDescent="0.2"/>
  <cols>
    <col min="1" max="1" width="0.140625" customWidth="1"/>
    <col min="2" max="2" width="6.7109375" style="50" customWidth="1"/>
    <col min="3" max="3" width="0.140625" style="50" customWidth="1"/>
    <col min="4" max="4" width="45.85546875" style="50" customWidth="1"/>
    <col min="5" max="5" width="13.7109375" style="50" customWidth="1"/>
    <col min="6" max="16384" width="13.7109375" style="50" hidden="1"/>
  </cols>
  <sheetData>
    <row r="1" spans="1:4" x14ac:dyDescent="0.2">
      <c r="A1" s="50"/>
    </row>
    <row r="2" spans="1:4" ht="49.15" customHeight="1" x14ac:dyDescent="0.2">
      <c r="A2" s="50"/>
      <c r="D2" s="51"/>
    </row>
    <row r="3" spans="1:4" x14ac:dyDescent="0.2">
      <c r="A3" s="50"/>
    </row>
    <row r="4" spans="1:4" x14ac:dyDescent="0.2">
      <c r="A4" s="50"/>
      <c r="D4" s="51"/>
    </row>
    <row r="5" spans="1:4" x14ac:dyDescent="0.2">
      <c r="B5" s="1" t="s">
        <v>0</v>
      </c>
      <c r="C5"/>
      <c r="D5" s="1" t="s">
        <v>1</v>
      </c>
    </row>
    <row r="6" spans="1:4" x14ac:dyDescent="0.2">
      <c r="B6" s="52">
        <v>1</v>
      </c>
      <c r="D6" s="93" t="s">
        <v>2</v>
      </c>
    </row>
    <row r="7" spans="1:4" x14ac:dyDescent="0.2">
      <c r="B7" s="52">
        <v>2</v>
      </c>
      <c r="D7" s="93" t="s">
        <v>3</v>
      </c>
    </row>
    <row r="8" spans="1:4" x14ac:dyDescent="0.2">
      <c r="B8" s="52">
        <v>3</v>
      </c>
      <c r="D8" s="93" t="s">
        <v>260</v>
      </c>
    </row>
    <row r="9" spans="1:4" x14ac:dyDescent="0.2">
      <c r="B9" s="52">
        <v>4</v>
      </c>
      <c r="D9" s="93" t="s">
        <v>4</v>
      </c>
    </row>
    <row r="10" spans="1:4" x14ac:dyDescent="0.2">
      <c r="B10" s="52">
        <v>5</v>
      </c>
      <c r="D10" s="93" t="s">
        <v>5</v>
      </c>
    </row>
    <row r="11" spans="1:4" x14ac:dyDescent="0.2">
      <c r="B11" s="52">
        <v>6</v>
      </c>
      <c r="D11" s="93" t="s">
        <v>6</v>
      </c>
    </row>
    <row r="12" spans="1:4" x14ac:dyDescent="0.2">
      <c r="B12" s="52">
        <v>7</v>
      </c>
      <c r="D12" s="93" t="s">
        <v>7</v>
      </c>
    </row>
    <row r="13" spans="1:4" x14ac:dyDescent="0.2">
      <c r="B13" s="52">
        <v>8</v>
      </c>
      <c r="D13" s="93" t="s">
        <v>8</v>
      </c>
    </row>
    <row r="14" spans="1:4" x14ac:dyDescent="0.2">
      <c r="B14" s="52">
        <v>9</v>
      </c>
      <c r="D14" s="93" t="s">
        <v>261</v>
      </c>
    </row>
    <row r="15" spans="1:4" x14ac:dyDescent="0.2">
      <c r="B15" s="52">
        <v>10</v>
      </c>
      <c r="D15" s="93" t="s">
        <v>9</v>
      </c>
    </row>
    <row r="16" spans="1:4" x14ac:dyDescent="0.2"/>
    <row r="17" x14ac:dyDescent="0.2"/>
    <row r="18" x14ac:dyDescent="0.2"/>
    <row r="19" x14ac:dyDescent="0.2"/>
  </sheetData>
  <hyperlinks>
    <hyperlink ref="D6" location="GAAP!A1" display="GAAP" xr:uid="{0103E96E-2A88-4377-AA72-DA0DCDA6AE00}"/>
    <hyperlink ref="D7" location="'Non-GAAP'!A1" display="Non-GAAP" xr:uid="{DAD6D311-3B7A-4652-8F99-FF1FC9F54149}"/>
    <hyperlink ref="D8" location="'Non-GAAP ex divestitures'!A1" display="Non-GAAP ex divestutures" xr:uid="{A8FAB64A-E5FF-423C-8F03-72D86DCA50B5}"/>
    <hyperlink ref="D9" location="'Balance Sheet'!A1" display="Balance Sheet" xr:uid="{E51071BF-6923-41A8-B1BC-6CDBD54D4A5F}"/>
    <hyperlink ref="D10" location="'BS Summary'!A1" display="Balance Sheet Summary" xr:uid="{F31795A2-0761-4D62-8713-752D59A82669}"/>
    <hyperlink ref="D11" location="'Cash Flows'!A1" display="Cash Flows" xr:uid="{7BB7B012-3E47-49BE-8C79-5C4C928CD448}"/>
    <hyperlink ref="D12" location="'Operational Data'!A1" display="Operational Data" xr:uid="{2D0A81E2-D2DF-4F15-B9AE-80C10E0830AF}"/>
    <hyperlink ref="D13" location="'Segments Data'!A1" display="Segment Data" xr:uid="{0D81DB3E-02B8-44EE-ABB2-94226824BED6}"/>
    <hyperlink ref="D14" location="'Segments ex Divestutures'!A1" display="Segment Data ex divestitures" xr:uid="{27986B31-82CD-4FB7-9D33-0FD815B8CDEE}"/>
    <hyperlink ref="D15" location="'Horizontal Revenue'!A1" display="Horizontal Revenue" xr:uid="{94B2B7D9-3929-49FB-99A1-35E336807664}"/>
  </hyperlinks>
  <pageMargins left="0.25" right="0.25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3791-B013-4489-9CEA-304593662B21}">
  <sheetPr>
    <pageSetUpPr fitToPage="1"/>
  </sheetPr>
  <dimension ref="A1:W94"/>
  <sheetViews>
    <sheetView showRuler="0" zoomScaleNormal="100" workbookViewId="0">
      <selection sqref="A1:H1"/>
    </sheetView>
  </sheetViews>
  <sheetFormatPr defaultColWidth="0" defaultRowHeight="12.75" zeroHeight="1" x14ac:dyDescent="0.2"/>
  <cols>
    <col min="1" max="1" width="71.85546875" style="53" customWidth="1"/>
    <col min="2" max="2" width="1" style="53" customWidth="1"/>
    <col min="3" max="6" width="12.85546875" style="53" customWidth="1"/>
    <col min="7" max="7" width="1" style="53" customWidth="1"/>
    <col min="8" max="8" width="12.85546875" customWidth="1"/>
    <col min="9" max="9" width="1" style="53" customWidth="1"/>
    <col min="10" max="13" width="12.85546875" style="53" customWidth="1"/>
    <col min="14" max="14" width="1" style="53" customWidth="1"/>
    <col min="15" max="15" width="12.85546875" customWidth="1"/>
    <col min="16" max="16" width="0.85546875" style="53" customWidth="1"/>
    <col min="17" max="19" width="12.85546875" style="53" customWidth="1"/>
    <col min="20" max="20" width="13.7109375" style="53" customWidth="1"/>
    <col min="21" max="22" width="13.7109375" style="53" hidden="1" customWidth="1"/>
    <col min="23" max="23" width="0" style="53" hidden="1" customWidth="1"/>
    <col min="24" max="16384" width="13.7109375" hidden="1"/>
  </cols>
  <sheetData>
    <row r="1" spans="1:19" ht="16.7" customHeight="1" x14ac:dyDescent="0.2">
      <c r="A1" s="154" t="str">
        <f>'Non-GAAP ex divestitures'!A1</f>
        <v>All numbers for 2017 adjusted to remove ASC 606 impact. All numbers for 2017 and 2018 adjusted to remove divestitures.</v>
      </c>
      <c r="B1" s="141"/>
      <c r="C1" s="141"/>
      <c r="D1" s="141"/>
      <c r="E1" s="141"/>
      <c r="F1" s="141"/>
      <c r="G1" s="141"/>
      <c r="H1" s="141"/>
      <c r="O1" s="53"/>
      <c r="S1" s="94" t="s">
        <v>259</v>
      </c>
    </row>
    <row r="2" spans="1:19" ht="59.1" customHeight="1" x14ac:dyDescent="0.2">
      <c r="A2" s="51"/>
      <c r="H2" s="53"/>
      <c r="O2" s="53"/>
    </row>
    <row r="3" spans="1:19" x14ac:dyDescent="0.2">
      <c r="H3" s="53"/>
      <c r="O3" s="53"/>
    </row>
    <row r="4" spans="1:19" x14ac:dyDescent="0.2">
      <c r="H4" s="53"/>
      <c r="O4" s="53"/>
      <c r="S4" s="93" t="s">
        <v>10</v>
      </c>
    </row>
    <row r="5" spans="1:19" x14ac:dyDescent="0.2">
      <c r="H5" s="53"/>
      <c r="O5" s="53"/>
    </row>
    <row r="6" spans="1:19" x14ac:dyDescent="0.2">
      <c r="A6" s="115" t="s">
        <v>86</v>
      </c>
      <c r="H6" s="53"/>
      <c r="O6" s="53"/>
    </row>
    <row r="7" spans="1:19" x14ac:dyDescent="0.2">
      <c r="A7" s="115" t="s">
        <v>22</v>
      </c>
    </row>
    <row r="8" spans="1:19" x14ac:dyDescent="0.2">
      <c r="C8" s="54" t="s">
        <v>128</v>
      </c>
      <c r="D8" s="54" t="s">
        <v>129</v>
      </c>
      <c r="E8" s="54" t="s">
        <v>130</v>
      </c>
      <c r="F8" s="54" t="s">
        <v>131</v>
      </c>
      <c r="H8" s="2" t="s">
        <v>132</v>
      </c>
      <c r="J8" s="54" t="s">
        <v>133</v>
      </c>
      <c r="K8" s="54" t="s">
        <v>134</v>
      </c>
      <c r="L8" s="54" t="s">
        <v>135</v>
      </c>
      <c r="M8" s="54" t="s">
        <v>136</v>
      </c>
      <c r="O8" s="2" t="s">
        <v>137</v>
      </c>
      <c r="Q8" s="54" t="s">
        <v>138</v>
      </c>
      <c r="R8" s="54" t="s">
        <v>139</v>
      </c>
      <c r="S8" s="54" t="s">
        <v>140</v>
      </c>
    </row>
    <row r="9" spans="1:19" x14ac:dyDescent="0.2">
      <c r="A9" s="114"/>
      <c r="C9" s="114"/>
      <c r="D9" s="114"/>
      <c r="E9" s="114"/>
      <c r="F9" s="114"/>
      <c r="H9" s="35"/>
      <c r="J9" s="114"/>
      <c r="K9" s="114"/>
      <c r="L9" s="114"/>
      <c r="M9" s="114"/>
      <c r="O9" s="35"/>
      <c r="Q9" s="114"/>
      <c r="R9" s="114"/>
      <c r="S9" s="114"/>
    </row>
    <row r="10" spans="1:19" x14ac:dyDescent="0.2">
      <c r="A10" s="130" t="s">
        <v>104</v>
      </c>
      <c r="H10" s="36"/>
      <c r="O10" s="36"/>
    </row>
    <row r="11" spans="1:19" x14ac:dyDescent="0.2">
      <c r="A11" s="131" t="s">
        <v>105</v>
      </c>
      <c r="C11" s="118">
        <f>'Segments Data'!C11</f>
        <v>690000000</v>
      </c>
      <c r="D11" s="118">
        <f>'Segments Data'!D11</f>
        <v>662000000</v>
      </c>
      <c r="E11" s="118">
        <f>'Segments Data'!E11</f>
        <v>651000000</v>
      </c>
      <c r="F11" s="118">
        <f>'Segments Data'!F11</f>
        <v>682000000</v>
      </c>
      <c r="H11" s="37">
        <f>SUM(C11:F11)</f>
        <v>2685000000</v>
      </c>
      <c r="J11" s="118">
        <f>'Segments Data'!J11</f>
        <v>654000000</v>
      </c>
      <c r="K11" s="118">
        <f>'Segments Data'!K11</f>
        <v>626000000</v>
      </c>
      <c r="L11" s="118">
        <f>'Segments Data'!L11</f>
        <v>620000000</v>
      </c>
      <c r="M11" s="118">
        <f>'Segments Data'!M11</f>
        <v>650000000</v>
      </c>
      <c r="O11" s="37">
        <f>SUM(J11:M11)</f>
        <v>2550000000</v>
      </c>
      <c r="Q11" s="118">
        <f>'Segments Data'!Q11</f>
        <v>612000000</v>
      </c>
      <c r="R11" s="118">
        <f>'Segments Data'!R11</f>
        <v>592000000</v>
      </c>
      <c r="S11" s="118">
        <f>'Segments Data'!S11</f>
        <v>577000000</v>
      </c>
    </row>
    <row r="12" spans="1:19" x14ac:dyDescent="0.2">
      <c r="A12" s="74" t="s">
        <v>106</v>
      </c>
      <c r="C12" s="121">
        <v>-26000000</v>
      </c>
      <c r="D12" s="121">
        <v>-22000000</v>
      </c>
      <c r="E12" s="121">
        <v>-21000000</v>
      </c>
      <c r="F12" s="121">
        <v>-23000000</v>
      </c>
      <c r="H12" s="39">
        <f>SUM(C12:F12)</f>
        <v>-92000000</v>
      </c>
      <c r="J12" s="136">
        <v>0</v>
      </c>
      <c r="K12" s="136">
        <v>0</v>
      </c>
      <c r="L12" s="136">
        <v>0</v>
      </c>
      <c r="M12" s="136">
        <v>0</v>
      </c>
      <c r="O12" s="39">
        <f>SUM(J12:M12)</f>
        <v>0</v>
      </c>
      <c r="Q12" s="136">
        <v>0</v>
      </c>
      <c r="R12" s="136">
        <v>0</v>
      </c>
      <c r="S12" s="136">
        <v>0</v>
      </c>
    </row>
    <row r="13" spans="1:19" ht="13.5" thickBot="1" x14ac:dyDescent="0.25">
      <c r="A13" s="122" t="s">
        <v>107</v>
      </c>
      <c r="C13" s="123">
        <f>SUM(C11:C12)</f>
        <v>664000000</v>
      </c>
      <c r="D13" s="123">
        <f>SUM(D11:D12)</f>
        <v>640000000</v>
      </c>
      <c r="E13" s="123">
        <f>SUM(E11:E12)</f>
        <v>630000000</v>
      </c>
      <c r="F13" s="123">
        <f>SUM(F11:F12)</f>
        <v>659000000</v>
      </c>
      <c r="H13" s="40">
        <f>SUM(H11:H12)</f>
        <v>2593000000</v>
      </c>
      <c r="J13" s="123">
        <f>SUM(J11:J12)</f>
        <v>654000000</v>
      </c>
      <c r="K13" s="123">
        <f>SUM(K11:K12)</f>
        <v>626000000</v>
      </c>
      <c r="L13" s="123">
        <f>SUM(L11:L12)</f>
        <v>620000000</v>
      </c>
      <c r="M13" s="123">
        <f>SUM(M11:M12)</f>
        <v>650000000</v>
      </c>
      <c r="O13" s="40">
        <f>SUM(O11:O12)</f>
        <v>2550000000</v>
      </c>
      <c r="Q13" s="123">
        <f>SUM(Q11:Q12)</f>
        <v>612000000</v>
      </c>
      <c r="R13" s="123">
        <f>SUM(R11:R12)</f>
        <v>592000000</v>
      </c>
      <c r="S13" s="123">
        <f>SUM(S11:S12)</f>
        <v>577000000</v>
      </c>
    </row>
    <row r="14" spans="1:19" ht="13.5" thickTop="1" x14ac:dyDescent="0.2">
      <c r="A14" s="105"/>
      <c r="C14" s="105"/>
      <c r="D14" s="105"/>
      <c r="E14" s="105"/>
      <c r="F14" s="105"/>
      <c r="H14" s="41"/>
      <c r="J14" s="105"/>
      <c r="K14" s="105"/>
      <c r="L14" s="105"/>
      <c r="M14" s="105"/>
      <c r="O14" s="41"/>
      <c r="Q14" s="105"/>
      <c r="R14" s="105"/>
      <c r="S14" s="105"/>
    </row>
    <row r="15" spans="1:19" x14ac:dyDescent="0.2">
      <c r="A15" s="131" t="s">
        <v>108</v>
      </c>
      <c r="C15" s="118">
        <f>'Segments Data'!C19</f>
        <v>141000000</v>
      </c>
      <c r="D15" s="118">
        <f>'Segments Data'!D19</f>
        <v>131000000</v>
      </c>
      <c r="E15" s="118">
        <f>'Segments Data'!E19</f>
        <v>137000000</v>
      </c>
      <c r="F15" s="118">
        <f>'Segments Data'!F19</f>
        <v>154000000</v>
      </c>
      <c r="H15" s="37">
        <f>SUM(C15:F15)</f>
        <v>563000000</v>
      </c>
      <c r="J15" s="118">
        <v>110000000</v>
      </c>
      <c r="K15" s="118">
        <v>120000000</v>
      </c>
      <c r="L15" s="118">
        <v>128000000</v>
      </c>
      <c r="M15" s="118">
        <v>143000000</v>
      </c>
      <c r="O15" s="37">
        <f>SUM(J15:M15)</f>
        <v>501000000</v>
      </c>
      <c r="Q15" s="118">
        <v>113000000</v>
      </c>
      <c r="R15" s="118">
        <v>108000000</v>
      </c>
      <c r="S15" s="118">
        <v>108000000</v>
      </c>
    </row>
    <row r="16" spans="1:19" ht="16.7" customHeight="1" x14ac:dyDescent="0.2">
      <c r="A16" s="131" t="str">
        <f>'Segments Data'!A59</f>
        <v>Segment depreciation and amortization (including contract inducements)</v>
      </c>
      <c r="C16" s="119">
        <f>'Segments Data'!C42</f>
        <v>25000000</v>
      </c>
      <c r="D16" s="119">
        <f>'Segments Data'!D42</f>
        <v>26000000</v>
      </c>
      <c r="E16" s="119">
        <f>'Segments Data'!E42</f>
        <v>24000000</v>
      </c>
      <c r="F16" s="119">
        <f>'Segments Data'!F42</f>
        <v>23000000</v>
      </c>
      <c r="H16" s="38">
        <f>SUM(C16:F16)</f>
        <v>98000000</v>
      </c>
      <c r="J16" s="119">
        <f>'Segments Data'!J42</f>
        <v>28000000</v>
      </c>
      <c r="K16" s="119">
        <f>'Segments Data'!K42</f>
        <v>25000000</v>
      </c>
      <c r="L16" s="119">
        <f>'Segments Data'!L42</f>
        <v>22000000</v>
      </c>
      <c r="M16" s="119">
        <f>'Segments Data'!M42</f>
        <v>22000000</v>
      </c>
      <c r="O16" s="38">
        <f>SUM(J16:M16)</f>
        <v>97000000</v>
      </c>
      <c r="Q16" s="119">
        <f>'Segments Data'!Q42</f>
        <v>22000000</v>
      </c>
      <c r="R16" s="119">
        <f>'Segments Data'!R42</f>
        <v>21000000</v>
      </c>
      <c r="S16" s="119">
        <f>'Segments Data'!S42</f>
        <v>25000000</v>
      </c>
    </row>
    <row r="17" spans="1:19" x14ac:dyDescent="0.2">
      <c r="A17" s="132" t="str">
        <f>A12</f>
        <v>ASC 606 adjustment</v>
      </c>
      <c r="C17" s="121">
        <v>-1000000</v>
      </c>
      <c r="D17" s="121">
        <v>-2000000</v>
      </c>
      <c r="E17" s="121">
        <v>-1000000</v>
      </c>
      <c r="F17" s="121">
        <v>-1000000</v>
      </c>
      <c r="H17" s="39">
        <f>SUM(C17:F17)</f>
        <v>-5000000</v>
      </c>
      <c r="J17" s="121">
        <v>0</v>
      </c>
      <c r="K17" s="121">
        <v>0</v>
      </c>
      <c r="L17" s="121">
        <v>0</v>
      </c>
      <c r="M17" s="121">
        <v>0</v>
      </c>
      <c r="O17" s="39">
        <f>SUM(J17:M17)</f>
        <v>0</v>
      </c>
      <c r="Q17" s="121">
        <v>0</v>
      </c>
      <c r="R17" s="121">
        <v>0</v>
      </c>
      <c r="S17" s="121">
        <v>0</v>
      </c>
    </row>
    <row r="18" spans="1:19" ht="13.5" thickBot="1" x14ac:dyDescent="0.25">
      <c r="A18" s="122" t="s">
        <v>109</v>
      </c>
      <c r="C18" s="123">
        <f>SUM(C15:C17)</f>
        <v>165000000</v>
      </c>
      <c r="D18" s="123">
        <f>SUM(D15:D17)</f>
        <v>155000000</v>
      </c>
      <c r="E18" s="123">
        <f>SUM(E15:E17)</f>
        <v>160000000</v>
      </c>
      <c r="F18" s="123">
        <f>SUM(F15:F17)</f>
        <v>176000000</v>
      </c>
      <c r="H18" s="40">
        <f>SUM(H15:H17)</f>
        <v>656000000</v>
      </c>
      <c r="J18" s="123">
        <f>SUM(J15:J17)</f>
        <v>138000000</v>
      </c>
      <c r="K18" s="123">
        <f>SUM(K15:K17)</f>
        <v>145000000</v>
      </c>
      <c r="L18" s="123">
        <f>SUM(L15:L17)</f>
        <v>150000000</v>
      </c>
      <c r="M18" s="123">
        <f>SUM(M15:M17)</f>
        <v>165000000</v>
      </c>
      <c r="O18" s="40">
        <f>SUM(O15:O17)</f>
        <v>598000000</v>
      </c>
      <c r="Q18" s="123">
        <f>SUM(Q15:Q17)</f>
        <v>135000000</v>
      </c>
      <c r="R18" s="123">
        <f>SUM(R15:R17)</f>
        <v>129000000</v>
      </c>
      <c r="S18" s="123">
        <f>SUM(S15:S17)</f>
        <v>133000000</v>
      </c>
    </row>
    <row r="19" spans="1:19" ht="13.5" thickTop="1" x14ac:dyDescent="0.2">
      <c r="A19" s="133" t="s">
        <v>110</v>
      </c>
      <c r="C19" s="134">
        <f>C18/C13</f>
        <v>0.24849397590361447</v>
      </c>
      <c r="D19" s="134">
        <f>D18/D13</f>
        <v>0.2421875</v>
      </c>
      <c r="E19" s="134">
        <f>E18/E13</f>
        <v>0.25396825396825395</v>
      </c>
      <c r="F19" s="134">
        <f>F18/F13</f>
        <v>0.26707132018209406</v>
      </c>
      <c r="H19" s="48">
        <f>H18/H13</f>
        <v>0.25298881604319323</v>
      </c>
      <c r="J19" s="134">
        <f>J18/J13</f>
        <v>0.21100917431192662</v>
      </c>
      <c r="K19" s="134">
        <f>K18/K13</f>
        <v>0.23162939297124602</v>
      </c>
      <c r="L19" s="134">
        <f>L18/L13</f>
        <v>0.24193548387096775</v>
      </c>
      <c r="M19" s="134">
        <f>M18/M13</f>
        <v>0.25384615384615383</v>
      </c>
      <c r="O19" s="48">
        <f>O18/O13</f>
        <v>0.23450980392156862</v>
      </c>
      <c r="Q19" s="134">
        <f>Q18/Q13</f>
        <v>0.22058823529411764</v>
      </c>
      <c r="R19" s="134">
        <f>R18/R13</f>
        <v>0.2179054054054054</v>
      </c>
      <c r="S19" s="134">
        <f>S18/S13</f>
        <v>0.23050259965337955</v>
      </c>
    </row>
    <row r="20" spans="1:19" x14ac:dyDescent="0.2">
      <c r="H20" s="36"/>
      <c r="O20" s="36"/>
    </row>
    <row r="21" spans="1:19" x14ac:dyDescent="0.2">
      <c r="A21" s="130" t="s">
        <v>111</v>
      </c>
      <c r="H21" s="36"/>
      <c r="O21" s="36"/>
    </row>
    <row r="22" spans="1:19" x14ac:dyDescent="0.2">
      <c r="A22" s="131" t="s">
        <v>105</v>
      </c>
      <c r="C22" s="118">
        <f>'Segments Data'!C12</f>
        <v>370000000</v>
      </c>
      <c r="D22" s="118">
        <f>'Segments Data'!D12</f>
        <v>359000000</v>
      </c>
      <c r="E22" s="118">
        <f>'Segments Data'!E12</f>
        <v>352000000</v>
      </c>
      <c r="F22" s="118">
        <f>'Segments Data'!F12</f>
        <v>352000000</v>
      </c>
      <c r="H22" s="37">
        <f>SUM(C22:F22)</f>
        <v>1433000000</v>
      </c>
      <c r="J22" s="118">
        <f>'Segments Data'!J12</f>
        <v>335000000</v>
      </c>
      <c r="K22" s="118">
        <f>'Segments Data'!K12</f>
        <v>341000000</v>
      </c>
      <c r="L22" s="118">
        <f>'Segments Data'!L12</f>
        <v>338000000</v>
      </c>
      <c r="M22" s="118">
        <f>'Segments Data'!M12</f>
        <v>337000000</v>
      </c>
      <c r="O22" s="37">
        <f>SUM(J22:M22)</f>
        <v>1351000000</v>
      </c>
      <c r="Q22" s="118">
        <f>'Segments Data'!Q12</f>
        <v>325000000</v>
      </c>
      <c r="R22" s="118">
        <f>'Segments Data'!R12</f>
        <v>326000000</v>
      </c>
      <c r="S22" s="118">
        <f>'Segments Data'!S12</f>
        <v>320000000</v>
      </c>
    </row>
    <row r="23" spans="1:19" x14ac:dyDescent="0.2">
      <c r="A23" s="132" t="str">
        <f>A17</f>
        <v>ASC 606 adjustment</v>
      </c>
      <c r="C23" s="121">
        <v>-8000000</v>
      </c>
      <c r="D23" s="121">
        <v>-5000000</v>
      </c>
      <c r="E23" s="121">
        <v>-6000000</v>
      </c>
      <c r="F23" s="121">
        <v>-7000000</v>
      </c>
      <c r="H23" s="39">
        <f>SUM(C23:F23)</f>
        <v>-26000000</v>
      </c>
      <c r="J23" s="136">
        <v>0</v>
      </c>
      <c r="K23" s="136">
        <v>0</v>
      </c>
      <c r="L23" s="136">
        <v>0</v>
      </c>
      <c r="M23" s="136">
        <v>0</v>
      </c>
      <c r="O23" s="39">
        <f>SUM(J23:M23)</f>
        <v>0</v>
      </c>
      <c r="Q23" s="136">
        <v>0</v>
      </c>
      <c r="R23" s="136">
        <v>0</v>
      </c>
      <c r="S23" s="136">
        <v>0</v>
      </c>
    </row>
    <row r="24" spans="1:19" ht="13.5" thickBot="1" x14ac:dyDescent="0.25">
      <c r="A24" s="122" t="s">
        <v>107</v>
      </c>
      <c r="C24" s="123">
        <f>SUM(C22:C23)</f>
        <v>362000000</v>
      </c>
      <c r="D24" s="123">
        <f>SUM(D22:D23)</f>
        <v>354000000</v>
      </c>
      <c r="E24" s="123">
        <f>SUM(E22:E23)</f>
        <v>346000000</v>
      </c>
      <c r="F24" s="123">
        <f>SUM(F22:F23)</f>
        <v>345000000</v>
      </c>
      <c r="H24" s="40">
        <f>SUM(H22:H23)</f>
        <v>1407000000</v>
      </c>
      <c r="J24" s="123">
        <f>SUM(J22:J23)</f>
        <v>335000000</v>
      </c>
      <c r="K24" s="123">
        <f>SUM(K22:K23)</f>
        <v>341000000</v>
      </c>
      <c r="L24" s="123">
        <f>SUM(L22:L23)</f>
        <v>338000000</v>
      </c>
      <c r="M24" s="123">
        <f>SUM(M22:M23)</f>
        <v>337000000</v>
      </c>
      <c r="O24" s="40">
        <f>SUM(O22:O23)</f>
        <v>1351000000</v>
      </c>
      <c r="Q24" s="123">
        <f>SUM(Q22:Q23)</f>
        <v>325000000</v>
      </c>
      <c r="R24" s="123">
        <f>SUM(R22:R23)</f>
        <v>326000000</v>
      </c>
      <c r="S24" s="123">
        <f>SUM(S22:S23)</f>
        <v>320000000</v>
      </c>
    </row>
    <row r="25" spans="1:19" ht="13.5" thickTop="1" x14ac:dyDescent="0.2">
      <c r="A25" s="105"/>
      <c r="C25" s="105"/>
      <c r="D25" s="105"/>
      <c r="E25" s="105"/>
      <c r="F25" s="105"/>
      <c r="H25" s="41"/>
      <c r="J25" s="105"/>
      <c r="K25" s="105"/>
      <c r="L25" s="105"/>
      <c r="M25" s="105"/>
      <c r="O25" s="41"/>
      <c r="Q25" s="105"/>
      <c r="R25" s="105"/>
      <c r="S25" s="105"/>
    </row>
    <row r="26" spans="1:19" x14ac:dyDescent="0.2">
      <c r="A26" s="135" t="s">
        <v>108</v>
      </c>
      <c r="C26" s="118">
        <f>'Segments Data'!C20</f>
        <v>103000000</v>
      </c>
      <c r="D26" s="118">
        <f>'Segments Data'!D20</f>
        <v>103000000</v>
      </c>
      <c r="E26" s="118">
        <f>'Segments Data'!E20</f>
        <v>96000000</v>
      </c>
      <c r="F26" s="118">
        <f>'Segments Data'!F20</f>
        <v>96000000</v>
      </c>
      <c r="H26" s="37">
        <f>SUM(C26:F26)</f>
        <v>398000000</v>
      </c>
      <c r="J26" s="118">
        <v>108000000</v>
      </c>
      <c r="K26" s="118">
        <v>100000000</v>
      </c>
      <c r="L26" s="118">
        <v>106000000</v>
      </c>
      <c r="M26" s="118">
        <v>110000000</v>
      </c>
      <c r="O26" s="37">
        <f>SUM(J26:M26)</f>
        <v>424000000</v>
      </c>
      <c r="Q26" s="118">
        <v>86000000</v>
      </c>
      <c r="R26" s="118">
        <v>103000000</v>
      </c>
      <c r="S26" s="118">
        <v>100000000</v>
      </c>
    </row>
    <row r="27" spans="1:19" x14ac:dyDescent="0.2">
      <c r="A27" s="131" t="str">
        <f>A16</f>
        <v>Segment depreciation and amortization (including contract inducements)</v>
      </c>
      <c r="C27" s="119">
        <f>'Segments Data'!C43</f>
        <v>10000000</v>
      </c>
      <c r="D27" s="119">
        <f>'Segments Data'!D43</f>
        <v>12000000</v>
      </c>
      <c r="E27" s="119">
        <f>'Segments Data'!E43</f>
        <v>10000000</v>
      </c>
      <c r="F27" s="119">
        <f>'Segments Data'!F43</f>
        <v>9000000</v>
      </c>
      <c r="H27" s="38">
        <f>SUM(C27:F27)</f>
        <v>41000000</v>
      </c>
      <c r="J27" s="119">
        <f>'Segments Data'!J43</f>
        <v>7000000</v>
      </c>
      <c r="K27" s="119">
        <f>'Segments Data'!K43</f>
        <v>9000000</v>
      </c>
      <c r="L27" s="119">
        <f>'Segments Data'!L43</f>
        <v>7000000</v>
      </c>
      <c r="M27" s="119">
        <f>'Segments Data'!M43</f>
        <v>7000000</v>
      </c>
      <c r="O27" s="38">
        <f>SUM(J27:M27)</f>
        <v>30000000</v>
      </c>
      <c r="Q27" s="119">
        <f>'Segments Data'!Q43</f>
        <v>9000000</v>
      </c>
      <c r="R27" s="119">
        <f>'Segments Data'!R43</f>
        <v>6000000</v>
      </c>
      <c r="S27" s="119">
        <f>'Segments Data'!S43</f>
        <v>6000000</v>
      </c>
    </row>
    <row r="28" spans="1:19" x14ac:dyDescent="0.2">
      <c r="A28" s="131" t="str">
        <f>A23</f>
        <v>ASC 606 adjustment</v>
      </c>
      <c r="C28" s="119">
        <v>-1000000</v>
      </c>
      <c r="D28" s="119">
        <v>0</v>
      </c>
      <c r="E28" s="119">
        <v>-1000000</v>
      </c>
      <c r="F28" s="119">
        <v>-1000000</v>
      </c>
      <c r="H28" s="38">
        <f>SUM(C28:F28)</f>
        <v>-3000000</v>
      </c>
      <c r="J28" s="119">
        <v>0</v>
      </c>
      <c r="K28" s="119">
        <v>0</v>
      </c>
      <c r="L28" s="119">
        <v>0</v>
      </c>
      <c r="M28" s="119">
        <v>0</v>
      </c>
      <c r="O28" s="38">
        <f>SUM(J28:M28)</f>
        <v>0</v>
      </c>
      <c r="Q28" s="119">
        <v>0</v>
      </c>
      <c r="R28" s="119">
        <v>0</v>
      </c>
      <c r="S28" s="119">
        <v>0</v>
      </c>
    </row>
    <row r="29" spans="1:19" x14ac:dyDescent="0.2">
      <c r="A29" s="131" t="s">
        <v>112</v>
      </c>
      <c r="C29" s="119">
        <f>'Non-GAAP'!C30</f>
        <v>8000000</v>
      </c>
      <c r="D29" s="119">
        <f>'Non-GAAP'!D30</f>
        <v>1000000</v>
      </c>
      <c r="E29" s="119">
        <f>'Non-GAAP'!E30</f>
        <v>1000000</v>
      </c>
      <c r="F29" s="119">
        <f>'Non-GAAP'!F30</f>
        <v>-1000000</v>
      </c>
      <c r="H29" s="38">
        <f>SUM(C29:F29)</f>
        <v>9000000</v>
      </c>
      <c r="J29" s="119">
        <f>'Non-GAAP'!J30</f>
        <v>0</v>
      </c>
      <c r="K29" s="119">
        <f>'Non-GAAP'!K30</f>
        <v>-1000000</v>
      </c>
      <c r="L29" s="119">
        <f>'Non-GAAP'!L30</f>
        <v>-1000000</v>
      </c>
      <c r="M29" s="119">
        <f>'Non-GAAP'!M30</f>
        <v>0</v>
      </c>
      <c r="O29" s="38">
        <f>SUM(J29:M29)</f>
        <v>-2000000</v>
      </c>
      <c r="Q29" s="119">
        <f>'Non-GAAP'!Q30</f>
        <v>0</v>
      </c>
      <c r="R29" s="119">
        <f>'Non-GAAP'!R30</f>
        <v>0</v>
      </c>
      <c r="S29" s="119">
        <f>'Non-GAAP'!S30</f>
        <v>0</v>
      </c>
    </row>
    <row r="30" spans="1:19" x14ac:dyDescent="0.2">
      <c r="A30" s="132" t="s">
        <v>113</v>
      </c>
      <c r="C30" s="121">
        <f>'Non-GAAP'!C31</f>
        <v>-5000000</v>
      </c>
      <c r="D30" s="121">
        <f>'Non-GAAP'!D31</f>
        <v>0</v>
      </c>
      <c r="E30" s="121">
        <f>'Non-GAAP'!E31</f>
        <v>-3000000</v>
      </c>
      <c r="F30" s="121">
        <f>'Non-GAAP'!F31</f>
        <v>0</v>
      </c>
      <c r="H30" s="39">
        <f>SUM(C30:F30)</f>
        <v>-8000000</v>
      </c>
      <c r="J30" s="121">
        <f>'Non-GAAP'!J31</f>
        <v>0</v>
      </c>
      <c r="K30" s="121">
        <f>'Non-GAAP'!K31</f>
        <v>0</v>
      </c>
      <c r="L30" s="121">
        <f>'Non-GAAP'!L31</f>
        <v>0</v>
      </c>
      <c r="M30" s="121">
        <f>'Non-GAAP'!M31</f>
        <v>-1000000</v>
      </c>
      <c r="O30" s="39">
        <f>SUM(J30:M30)</f>
        <v>-1000000</v>
      </c>
      <c r="Q30" s="121">
        <f>'Non-GAAP'!Q31</f>
        <v>0</v>
      </c>
      <c r="R30" s="121">
        <f>'Non-GAAP'!R31</f>
        <v>0</v>
      </c>
      <c r="S30" s="121">
        <f>'Non-GAAP'!S31</f>
        <v>0</v>
      </c>
    </row>
    <row r="31" spans="1:19" ht="13.5" thickBot="1" x14ac:dyDescent="0.25">
      <c r="A31" s="122" t="s">
        <v>109</v>
      </c>
      <c r="C31" s="123">
        <f>SUM(C26:C30)</f>
        <v>115000000</v>
      </c>
      <c r="D31" s="123">
        <f>SUM(D26:D30)</f>
        <v>116000000</v>
      </c>
      <c r="E31" s="123">
        <f>SUM(E26:E30)</f>
        <v>103000000</v>
      </c>
      <c r="F31" s="123">
        <f>SUM(F26:F30)</f>
        <v>103000000</v>
      </c>
      <c r="H31" s="40">
        <f>SUM(H26:H30)</f>
        <v>437000000</v>
      </c>
      <c r="J31" s="123">
        <f>SUM(J26:J30)</f>
        <v>115000000</v>
      </c>
      <c r="K31" s="123">
        <f>SUM(K26:K30)</f>
        <v>108000000</v>
      </c>
      <c r="L31" s="123">
        <f>SUM(L26:L30)</f>
        <v>112000000</v>
      </c>
      <c r="M31" s="123">
        <f>SUM(M26:M30)</f>
        <v>116000000</v>
      </c>
      <c r="O31" s="40">
        <f>SUM(O26:O30)</f>
        <v>451000000</v>
      </c>
      <c r="Q31" s="123">
        <f>SUM(Q26:Q30)</f>
        <v>95000000</v>
      </c>
      <c r="R31" s="123">
        <f>SUM(R26:R30)</f>
        <v>109000000</v>
      </c>
      <c r="S31" s="123">
        <f>SUM(S26:S30)</f>
        <v>106000000</v>
      </c>
    </row>
    <row r="32" spans="1:19" ht="13.5" thickTop="1" x14ac:dyDescent="0.2">
      <c r="A32" s="133" t="s">
        <v>110</v>
      </c>
      <c r="C32" s="134">
        <f>C31/C24</f>
        <v>0.31767955801104975</v>
      </c>
      <c r="D32" s="134">
        <f>D31/D24</f>
        <v>0.32768361581920902</v>
      </c>
      <c r="E32" s="134">
        <f>E31/E24</f>
        <v>0.29768786127167629</v>
      </c>
      <c r="F32" s="134">
        <f>F31/F24</f>
        <v>0.29855072463768118</v>
      </c>
      <c r="H32" s="48">
        <f>H31/H24</f>
        <v>0.31058990760483296</v>
      </c>
      <c r="J32" s="134">
        <f>J31/J24</f>
        <v>0.34328358208955223</v>
      </c>
      <c r="K32" s="134">
        <f>K31/K24</f>
        <v>0.31671554252199413</v>
      </c>
      <c r="L32" s="134">
        <f>L31/L24</f>
        <v>0.33136094674556216</v>
      </c>
      <c r="M32" s="134">
        <f>M31/M24</f>
        <v>0.34421364985163205</v>
      </c>
      <c r="O32" s="48">
        <f>O31/O24</f>
        <v>0.33382679496669132</v>
      </c>
      <c r="Q32" s="134">
        <f>Q31/Q24</f>
        <v>0.29230769230769232</v>
      </c>
      <c r="R32" s="134">
        <f>R31/R24</f>
        <v>0.33435582822085891</v>
      </c>
      <c r="S32" s="134">
        <f>S31/S24</f>
        <v>0.33124999999999999</v>
      </c>
    </row>
    <row r="33" spans="1:19" x14ac:dyDescent="0.2">
      <c r="H33" s="36"/>
      <c r="O33" s="36"/>
    </row>
    <row r="34" spans="1:19" x14ac:dyDescent="0.2">
      <c r="A34" s="130" t="s">
        <v>114</v>
      </c>
      <c r="H34" s="36"/>
      <c r="O34" s="36"/>
    </row>
    <row r="35" spans="1:19" x14ac:dyDescent="0.2">
      <c r="A35" s="131" t="s">
        <v>105</v>
      </c>
      <c r="C35" s="118">
        <f>'Segments Data'!C13</f>
        <v>188000000</v>
      </c>
      <c r="D35" s="118">
        <f>'Segments Data'!D13</f>
        <v>186000000</v>
      </c>
      <c r="E35" s="118">
        <f>'Segments Data'!E13</f>
        <v>195000000</v>
      </c>
      <c r="F35" s="118">
        <f>'Segments Data'!F13</f>
        <v>198000000</v>
      </c>
      <c r="H35" s="37">
        <f>SUM(C35:F35)</f>
        <v>767000000</v>
      </c>
      <c r="J35" s="118">
        <f>'Segments Data'!J13</f>
        <v>176000000</v>
      </c>
      <c r="K35" s="118">
        <f>'Segments Data'!K13</f>
        <v>180000000</v>
      </c>
      <c r="L35" s="118">
        <f>'Segments Data'!L13</f>
        <v>184000000</v>
      </c>
      <c r="M35" s="118">
        <f>'Segments Data'!M13</f>
        <v>189000000</v>
      </c>
      <c r="O35" s="37">
        <f>SUM(J35:M35)</f>
        <v>729000000</v>
      </c>
      <c r="Q35" s="118">
        <f>'Segments Data'!Q13</f>
        <v>184000000</v>
      </c>
      <c r="R35" s="118">
        <f>'Segments Data'!R13</f>
        <v>194000000</v>
      </c>
      <c r="S35" s="118">
        <f>'Segments Data'!S13</f>
        <v>201000000</v>
      </c>
    </row>
    <row r="36" spans="1:19" x14ac:dyDescent="0.2">
      <c r="A36" s="132" t="str">
        <f>A28</f>
        <v>ASC 606 adjustment</v>
      </c>
      <c r="C36" s="121">
        <v>-10000000</v>
      </c>
      <c r="D36" s="121">
        <v>-12000000</v>
      </c>
      <c r="E36" s="121">
        <v>-10000000</v>
      </c>
      <c r="F36" s="121">
        <v>-10000000</v>
      </c>
      <c r="H36" s="39">
        <f>SUM(C36:F36)</f>
        <v>-42000000</v>
      </c>
      <c r="J36" s="136">
        <v>0</v>
      </c>
      <c r="K36" s="136">
        <v>0</v>
      </c>
      <c r="L36" s="136">
        <v>0</v>
      </c>
      <c r="M36" s="136">
        <v>0</v>
      </c>
      <c r="O36" s="39">
        <f>SUM(J36:M36)</f>
        <v>0</v>
      </c>
      <c r="Q36" s="136">
        <v>0</v>
      </c>
      <c r="R36" s="136">
        <v>0</v>
      </c>
      <c r="S36" s="136">
        <v>0</v>
      </c>
    </row>
    <row r="37" spans="1:19" ht="13.5" thickBot="1" x14ac:dyDescent="0.25">
      <c r="A37" s="122" t="s">
        <v>107</v>
      </c>
      <c r="C37" s="123">
        <f>SUM(C35:C36)</f>
        <v>178000000</v>
      </c>
      <c r="D37" s="123">
        <f>SUM(D35:D36)</f>
        <v>174000000</v>
      </c>
      <c r="E37" s="123">
        <f>SUM(E35:E36)</f>
        <v>185000000</v>
      </c>
      <c r="F37" s="123">
        <f>SUM(F35:F36)</f>
        <v>188000000</v>
      </c>
      <c r="H37" s="40">
        <f>SUM(H35:H36)</f>
        <v>725000000</v>
      </c>
      <c r="J37" s="123">
        <f>SUM(J35:J36)</f>
        <v>176000000</v>
      </c>
      <c r="K37" s="123">
        <f>SUM(K35:K36)</f>
        <v>180000000</v>
      </c>
      <c r="L37" s="123">
        <f>SUM(L35:L36)</f>
        <v>184000000</v>
      </c>
      <c r="M37" s="123">
        <f>SUM(M35:M36)</f>
        <v>189000000</v>
      </c>
      <c r="O37" s="40">
        <f>SUM(O35:O36)</f>
        <v>729000000</v>
      </c>
      <c r="Q37" s="123">
        <f>SUM(Q35:Q36)</f>
        <v>184000000</v>
      </c>
      <c r="R37" s="123">
        <f>SUM(R35:R36)</f>
        <v>194000000</v>
      </c>
      <c r="S37" s="123">
        <f>SUM(S35:S36)</f>
        <v>201000000</v>
      </c>
    </row>
    <row r="38" spans="1:19" ht="13.5" thickTop="1" x14ac:dyDescent="0.2">
      <c r="A38" s="105"/>
      <c r="C38" s="105"/>
      <c r="D38" s="105"/>
      <c r="E38" s="105"/>
      <c r="F38" s="105"/>
      <c r="H38" s="41"/>
      <c r="J38" s="105"/>
      <c r="K38" s="105"/>
      <c r="L38" s="105"/>
      <c r="M38" s="105"/>
      <c r="O38" s="41"/>
      <c r="Q38" s="105"/>
      <c r="R38" s="105"/>
      <c r="S38" s="105"/>
    </row>
    <row r="39" spans="1:19" x14ac:dyDescent="0.2">
      <c r="A39" s="131" t="s">
        <v>108</v>
      </c>
      <c r="C39" s="118">
        <f>'Segments Data'!C21</f>
        <v>29000000</v>
      </c>
      <c r="D39" s="118">
        <f>'Segments Data'!D21</f>
        <v>21000000</v>
      </c>
      <c r="E39" s="118">
        <f>'Segments Data'!E21</f>
        <v>30000000</v>
      </c>
      <c r="F39" s="118">
        <f>'Segments Data'!F21</f>
        <v>34000000</v>
      </c>
      <c r="H39" s="37">
        <f>SUM(C39:F39)</f>
        <v>114000000</v>
      </c>
      <c r="J39" s="118">
        <v>27000000</v>
      </c>
      <c r="K39" s="118">
        <v>25000000</v>
      </c>
      <c r="L39" s="118">
        <v>30000000</v>
      </c>
      <c r="M39" s="118">
        <v>31000000</v>
      </c>
      <c r="O39" s="37">
        <f>SUM(J39:M39)</f>
        <v>113000000</v>
      </c>
      <c r="Q39" s="118">
        <v>20000000</v>
      </c>
      <c r="R39" s="118">
        <v>31000000</v>
      </c>
      <c r="S39" s="118">
        <v>38000000</v>
      </c>
    </row>
    <row r="40" spans="1:19" x14ac:dyDescent="0.2">
      <c r="A40" s="131" t="str">
        <f>A16</f>
        <v>Segment depreciation and amortization (including contract inducements)</v>
      </c>
      <c r="C40" s="119">
        <f>'Segments Data'!C44</f>
        <v>11000000</v>
      </c>
      <c r="D40" s="119">
        <f>'Segments Data'!D44</f>
        <v>11000000</v>
      </c>
      <c r="E40" s="119">
        <f>'Segments Data'!E44</f>
        <v>12000000</v>
      </c>
      <c r="F40" s="119">
        <f>'Segments Data'!F44</f>
        <v>9000000</v>
      </c>
      <c r="H40" s="38">
        <f>SUM(C40:F40)</f>
        <v>43000000</v>
      </c>
      <c r="J40" s="119">
        <f>'Segments Data'!J44</f>
        <v>8000000</v>
      </c>
      <c r="K40" s="119">
        <f>'Segments Data'!K44</f>
        <v>10000000</v>
      </c>
      <c r="L40" s="119">
        <f>'Segments Data'!L44</f>
        <v>9000000</v>
      </c>
      <c r="M40" s="119">
        <f>'Segments Data'!M44</f>
        <v>9000000</v>
      </c>
      <c r="O40" s="38">
        <f>SUM(J40:M40)</f>
        <v>36000000</v>
      </c>
      <c r="Q40" s="119">
        <f>'Segments Data'!Q44</f>
        <v>9000000</v>
      </c>
      <c r="R40" s="119">
        <f>'Segments Data'!R44</f>
        <v>8000000</v>
      </c>
      <c r="S40" s="119">
        <f>'Segments Data'!S44</f>
        <v>9000000</v>
      </c>
    </row>
    <row r="41" spans="1:19" x14ac:dyDescent="0.2">
      <c r="A41" s="131" t="str">
        <f>A36</f>
        <v>ASC 606 adjustment</v>
      </c>
      <c r="C41" s="119">
        <v>-1000000</v>
      </c>
      <c r="D41" s="119">
        <v>-1000000</v>
      </c>
      <c r="E41" s="119">
        <v>0</v>
      </c>
      <c r="F41" s="119">
        <v>-1000000</v>
      </c>
      <c r="H41" s="38">
        <f>SUM(C41:F41)</f>
        <v>-3000000</v>
      </c>
      <c r="J41" s="119">
        <v>0</v>
      </c>
      <c r="K41" s="119">
        <v>0</v>
      </c>
      <c r="L41" s="119">
        <v>0</v>
      </c>
      <c r="M41" s="119">
        <v>0</v>
      </c>
      <c r="O41" s="38">
        <f>SUM(J41:M41)</f>
        <v>0</v>
      </c>
      <c r="Q41" s="119">
        <v>0</v>
      </c>
      <c r="R41" s="119">
        <v>0</v>
      </c>
      <c r="S41" s="119">
        <v>0</v>
      </c>
    </row>
    <row r="42" spans="1:19" x14ac:dyDescent="0.2">
      <c r="A42" s="132" t="str">
        <f>'Non-GAAP'!A61</f>
        <v>Other adjustments</v>
      </c>
      <c r="C42" s="121">
        <f>'Non-GAAP'!C61</f>
        <v>0</v>
      </c>
      <c r="D42" s="121">
        <f>'Non-GAAP'!D61</f>
        <v>0</v>
      </c>
      <c r="E42" s="121">
        <f>'Non-GAAP'!E61</f>
        <v>0</v>
      </c>
      <c r="F42" s="121">
        <f>'Non-GAAP'!F61</f>
        <v>0</v>
      </c>
      <c r="H42" s="39">
        <f>SUM(C42:F42)</f>
        <v>0</v>
      </c>
      <c r="J42" s="121">
        <f>'Non-GAAP'!J61</f>
        <v>0</v>
      </c>
      <c r="K42" s="121">
        <f>'Non-GAAP'!K61</f>
        <v>0</v>
      </c>
      <c r="L42" s="121">
        <f>'Non-GAAP'!L61</f>
        <v>0</v>
      </c>
      <c r="M42" s="121">
        <f>'Non-GAAP'!M61</f>
        <v>0</v>
      </c>
      <c r="O42" s="39">
        <f>SUM(J42:M42)</f>
        <v>0</v>
      </c>
      <c r="Q42" s="121">
        <f>'Non-GAAP'!Q61</f>
        <v>0</v>
      </c>
      <c r="R42" s="121">
        <f>'Non-GAAP'!R61</f>
        <v>4000000</v>
      </c>
      <c r="S42" s="121">
        <f>'Non-GAAP'!S61</f>
        <v>0</v>
      </c>
    </row>
    <row r="43" spans="1:19" ht="13.5" thickBot="1" x14ac:dyDescent="0.25">
      <c r="A43" s="122" t="s">
        <v>109</v>
      </c>
      <c r="C43" s="123">
        <f>SUM(C39:C42)</f>
        <v>39000000</v>
      </c>
      <c r="D43" s="123">
        <f>SUM(D39:D42)</f>
        <v>31000000</v>
      </c>
      <c r="E43" s="123">
        <f>SUM(E39:E42)</f>
        <v>42000000</v>
      </c>
      <c r="F43" s="123">
        <f>SUM(F39:F42)</f>
        <v>42000000</v>
      </c>
      <c r="H43" s="40">
        <f>SUM(H39:H42)</f>
        <v>154000000</v>
      </c>
      <c r="J43" s="123">
        <f>SUM(J39:J42)</f>
        <v>35000000</v>
      </c>
      <c r="K43" s="123">
        <f>SUM(K39:K42)</f>
        <v>35000000</v>
      </c>
      <c r="L43" s="123">
        <f>SUM(L39:L42)</f>
        <v>39000000</v>
      </c>
      <c r="M43" s="123">
        <f>SUM(M39:M42)</f>
        <v>40000000</v>
      </c>
      <c r="O43" s="40">
        <f>SUM(O39:O42)</f>
        <v>149000000</v>
      </c>
      <c r="Q43" s="123">
        <f>SUM(Q39:Q42)</f>
        <v>29000000</v>
      </c>
      <c r="R43" s="123">
        <f>SUM(R39:R42)</f>
        <v>43000000</v>
      </c>
      <c r="S43" s="123">
        <f>SUM(S39:S42)</f>
        <v>47000000</v>
      </c>
    </row>
    <row r="44" spans="1:19" ht="13.5" thickTop="1" x14ac:dyDescent="0.2">
      <c r="A44" s="133" t="s">
        <v>110</v>
      </c>
      <c r="C44" s="134">
        <f>C43/C37</f>
        <v>0.21910112359550563</v>
      </c>
      <c r="D44" s="134">
        <f>D43/D37</f>
        <v>0.17816091954022989</v>
      </c>
      <c r="E44" s="134">
        <f>E43/E37</f>
        <v>0.22702702702702704</v>
      </c>
      <c r="F44" s="134">
        <f>F43/F37</f>
        <v>0.22340425531914893</v>
      </c>
      <c r="H44" s="48">
        <f>H43/H37</f>
        <v>0.21241379310344827</v>
      </c>
      <c r="J44" s="134">
        <f>J43/J37</f>
        <v>0.19886363636363635</v>
      </c>
      <c r="K44" s="134">
        <f>K43/K37</f>
        <v>0.19444444444444445</v>
      </c>
      <c r="L44" s="134">
        <f>L43/L37</f>
        <v>0.21195652173913043</v>
      </c>
      <c r="M44" s="134">
        <f>M43/M37</f>
        <v>0.21164021164021163</v>
      </c>
      <c r="O44" s="48">
        <f>O43/O37</f>
        <v>0.20438957475994513</v>
      </c>
      <c r="Q44" s="134">
        <f>Q43/Q37</f>
        <v>0.15760869565217392</v>
      </c>
      <c r="R44" s="134">
        <f>R43/R37</f>
        <v>0.22164948453608246</v>
      </c>
      <c r="S44" s="134">
        <f>S43/S37</f>
        <v>0.23383084577114427</v>
      </c>
    </row>
    <row r="45" spans="1:19" x14ac:dyDescent="0.2">
      <c r="H45" s="36"/>
      <c r="O45" s="36"/>
    </row>
    <row r="46" spans="1:19" x14ac:dyDescent="0.2">
      <c r="A46" s="130" t="s">
        <v>115</v>
      </c>
      <c r="H46" s="36"/>
      <c r="O46" s="36"/>
    </row>
    <row r="47" spans="1:19" x14ac:dyDescent="0.2">
      <c r="A47" s="131" t="s">
        <v>105</v>
      </c>
      <c r="C47" s="118">
        <f>'Segments Data'!C14</f>
        <v>305000000</v>
      </c>
      <c r="D47" s="118">
        <f>'Segments Data'!D14</f>
        <v>289000000</v>
      </c>
      <c r="E47" s="118">
        <f>'Segments Data'!E14</f>
        <v>282000000</v>
      </c>
      <c r="F47" s="118">
        <f>'Segments Data'!F14</f>
        <v>261000000</v>
      </c>
      <c r="H47" s="37">
        <f>SUM(C47:F47)</f>
        <v>1137000000</v>
      </c>
      <c r="J47" s="118">
        <f>SUMIF('Segments Data'!J8:T8,J$8,'Segments Data'!J14:T14)</f>
        <v>255000000</v>
      </c>
      <c r="K47" s="118">
        <f>SUMIF('Segments Data'!J8:T8,K$8,'Segments Data'!J14:T14)</f>
        <v>240000000</v>
      </c>
      <c r="L47" s="118">
        <f>SUMIF('Segments Data'!J8:T8,L$8,'Segments Data'!J14:T14)</f>
        <v>162000000</v>
      </c>
      <c r="M47" s="118">
        <f>SUMIF('Segments Data'!J8:T8,M$8,'Segments Data'!J14:T14)</f>
        <v>106000000</v>
      </c>
      <c r="O47" s="37">
        <f>SUM(J47:M47)</f>
        <v>763000000</v>
      </c>
      <c r="Q47" s="118">
        <f>SUMIF('Segments Data'!J8:T8,Q$8,'Segments Data'!J14:T14)</f>
        <v>37000000</v>
      </c>
      <c r="R47" s="118">
        <f>SUMIF('Segments Data'!J8:T8,R$8,'Segments Data'!J14:T14)</f>
        <v>0</v>
      </c>
      <c r="S47" s="118">
        <f>SUMIF('Segments Data'!J8:T8,S$8,'Segments Data'!J14:T14)</f>
        <v>0</v>
      </c>
    </row>
    <row r="48" spans="1:19" x14ac:dyDescent="0.2">
      <c r="A48" s="131" t="str">
        <f>A41</f>
        <v>ASC 606 adjustment</v>
      </c>
      <c r="C48" s="119">
        <v>-2000000</v>
      </c>
      <c r="D48" s="119">
        <v>-1000000</v>
      </c>
      <c r="E48" s="119">
        <v>-2000000</v>
      </c>
      <c r="F48" s="119">
        <v>-1000000</v>
      </c>
      <c r="H48" s="38">
        <f>SUM(C48:F48)</f>
        <v>-6000000</v>
      </c>
      <c r="J48" s="119">
        <v>0</v>
      </c>
      <c r="K48" s="119">
        <v>0</v>
      </c>
      <c r="L48" s="119">
        <v>0</v>
      </c>
      <c r="M48" s="119">
        <v>0</v>
      </c>
      <c r="O48" s="38">
        <f>SUM(J48:M48)</f>
        <v>0</v>
      </c>
      <c r="Q48" s="119">
        <v>0</v>
      </c>
      <c r="R48" s="119">
        <v>0</v>
      </c>
      <c r="S48" s="119">
        <v>0</v>
      </c>
    </row>
    <row r="49" spans="1:19" x14ac:dyDescent="0.2">
      <c r="A49" s="131" t="s">
        <v>116</v>
      </c>
      <c r="C49" s="119">
        <f>'Non-GAAP ex divestitures'!C14</f>
        <v>-23000000</v>
      </c>
      <c r="D49" s="119">
        <f>'Non-GAAP ex divestitures'!D14</f>
        <v>-22000000</v>
      </c>
      <c r="E49" s="119">
        <f>'Non-GAAP ex divestitures'!E14</f>
        <v>-14000000</v>
      </c>
      <c r="F49" s="119">
        <f>'Non-GAAP ex divestitures'!F14</f>
        <v>0</v>
      </c>
      <c r="H49" s="38">
        <f>SUM(C49:F49)</f>
        <v>-59000000</v>
      </c>
      <c r="J49" s="119">
        <f>'Non-GAAP ex divestitures'!J14</f>
        <v>0</v>
      </c>
      <c r="K49" s="119">
        <f>'Non-GAAP ex divestitures'!K14</f>
        <v>0</v>
      </c>
      <c r="L49" s="119">
        <f>'Non-GAAP ex divestitures'!L14</f>
        <v>0</v>
      </c>
      <c r="M49" s="119">
        <f>'Non-GAAP ex divestitures'!M14</f>
        <v>0</v>
      </c>
      <c r="O49" s="38">
        <f>SUM(J49:M49)</f>
        <v>0</v>
      </c>
      <c r="Q49" s="119">
        <f>'Non-GAAP ex divestitures'!Q14</f>
        <v>0</v>
      </c>
      <c r="R49" s="119">
        <f>'Non-GAAP ex divestitures'!R14</f>
        <v>0</v>
      </c>
      <c r="S49" s="119">
        <f>'Non-GAAP ex divestitures'!S14</f>
        <v>0</v>
      </c>
    </row>
    <row r="50" spans="1:19" x14ac:dyDescent="0.2">
      <c r="A50" s="132" t="s">
        <v>165</v>
      </c>
      <c r="C50" s="121">
        <f>'Non-GAAP ex divestitures'!C15</f>
        <v>-256000000</v>
      </c>
      <c r="D50" s="121">
        <f>'Non-GAAP ex divestitures'!D15</f>
        <v>-246000000</v>
      </c>
      <c r="E50" s="121">
        <f>'Non-GAAP ex divestitures'!E15</f>
        <v>-246000000</v>
      </c>
      <c r="F50" s="121">
        <f>'Non-GAAP ex divestitures'!F15</f>
        <v>-249000000</v>
      </c>
      <c r="H50" s="39">
        <f>SUM(C50:F50)</f>
        <v>-997000000</v>
      </c>
      <c r="J50" s="121">
        <f>'Non-GAAP ex divestitures'!J15</f>
        <v>-248000000</v>
      </c>
      <c r="K50" s="121">
        <f>'Non-GAAP ex divestitures'!K15</f>
        <v>-238000000</v>
      </c>
      <c r="L50" s="121">
        <f>'Non-GAAP ex divestitures'!L15</f>
        <v>-162000000</v>
      </c>
      <c r="M50" s="121">
        <f>'Non-GAAP ex divestitures'!M15</f>
        <v>-104000000</v>
      </c>
      <c r="O50" s="39">
        <f>SUM(J50:M50)</f>
        <v>-752000000</v>
      </c>
      <c r="Q50" s="121">
        <f>'Non-GAAP ex divestitures'!Q15</f>
        <v>-36000000</v>
      </c>
      <c r="R50" s="121">
        <f>'Non-GAAP ex divestitures'!R15</f>
        <v>0</v>
      </c>
      <c r="S50" s="121">
        <f>'Non-GAAP ex divestitures'!S15</f>
        <v>0</v>
      </c>
    </row>
    <row r="51" spans="1:19" ht="13.5" thickBot="1" x14ac:dyDescent="0.25">
      <c r="A51" s="122" t="s">
        <v>107</v>
      </c>
      <c r="C51" s="123">
        <f>SUM(C47:C50)</f>
        <v>24000000</v>
      </c>
      <c r="D51" s="123">
        <f>SUM(D47:D50)</f>
        <v>20000000</v>
      </c>
      <c r="E51" s="123">
        <f>SUM(E47:E50)</f>
        <v>20000000</v>
      </c>
      <c r="F51" s="123">
        <f>SUM(F47:F50)</f>
        <v>11000000</v>
      </c>
      <c r="H51" s="40">
        <f>SUM(H47:H50)</f>
        <v>75000000</v>
      </c>
      <c r="J51" s="123">
        <f>SUM(J47:J50)</f>
        <v>7000000</v>
      </c>
      <c r="K51" s="123">
        <f>SUM(K47:K50)</f>
        <v>2000000</v>
      </c>
      <c r="L51" s="123">
        <f>SUM(L47:L50)</f>
        <v>0</v>
      </c>
      <c r="M51" s="123">
        <f>SUM(M47:M50)</f>
        <v>2000000</v>
      </c>
      <c r="O51" s="40">
        <f>SUM(O47:O50)</f>
        <v>11000000</v>
      </c>
      <c r="Q51" s="123">
        <f>SUM(Q47:Q50)</f>
        <v>1000000</v>
      </c>
      <c r="R51" s="123">
        <f>SUM(R47:R50)</f>
        <v>0</v>
      </c>
      <c r="S51" s="123">
        <f>SUM(S47:S50)</f>
        <v>0</v>
      </c>
    </row>
    <row r="52" spans="1:19" ht="13.5" thickTop="1" x14ac:dyDescent="0.2">
      <c r="A52" s="105"/>
      <c r="C52" s="105"/>
      <c r="D52" s="105"/>
      <c r="E52" s="105"/>
      <c r="F52" s="105"/>
      <c r="H52" s="41"/>
      <c r="J52" s="105"/>
      <c r="K52" s="105"/>
      <c r="L52" s="105"/>
      <c r="M52" s="105"/>
      <c r="O52" s="41"/>
      <c r="Q52" s="105"/>
      <c r="R52" s="105"/>
      <c r="S52" s="105"/>
    </row>
    <row r="53" spans="1:19" x14ac:dyDescent="0.2">
      <c r="A53" s="131" t="s">
        <v>108</v>
      </c>
      <c r="C53" s="118">
        <f>'Segments Data'!C22</f>
        <v>34000000</v>
      </c>
      <c r="D53" s="118">
        <f>'Segments Data'!D22</f>
        <v>33000000</v>
      </c>
      <c r="E53" s="118">
        <f>'Segments Data'!E22</f>
        <v>47000000</v>
      </c>
      <c r="F53" s="118">
        <f>'Segments Data'!F22</f>
        <v>30000000</v>
      </c>
      <c r="H53" s="37">
        <f>SUM(C53:F53)</f>
        <v>144000000</v>
      </c>
      <c r="J53" s="118">
        <v>36000000</v>
      </c>
      <c r="K53" s="118">
        <v>37000000</v>
      </c>
      <c r="L53" s="118">
        <v>9000000</v>
      </c>
      <c r="M53" s="118">
        <v>-3000000</v>
      </c>
      <c r="O53" s="37">
        <f>SUM(J53:M53)</f>
        <v>79000000</v>
      </c>
      <c r="Q53" s="118">
        <v>1000000</v>
      </c>
      <c r="R53" s="118">
        <v>0</v>
      </c>
      <c r="S53" s="118">
        <v>0</v>
      </c>
    </row>
    <row r="54" spans="1:19" x14ac:dyDescent="0.2">
      <c r="A54" s="131" t="str">
        <f>A16</f>
        <v>Segment depreciation and amortization (including contract inducements)</v>
      </c>
      <c r="C54" s="119">
        <f>'Segments Data'!C45</f>
        <v>5000000</v>
      </c>
      <c r="D54" s="119">
        <f>'Segments Data'!D45</f>
        <v>4000000</v>
      </c>
      <c r="E54" s="119">
        <f>'Segments Data'!E45</f>
        <v>3000000</v>
      </c>
      <c r="F54" s="119">
        <f>'Segments Data'!F45</f>
        <v>3000000</v>
      </c>
      <c r="H54" s="38">
        <f>SUM(C54:F54)</f>
        <v>15000000</v>
      </c>
      <c r="J54" s="119">
        <v>3000000</v>
      </c>
      <c r="K54" s="119">
        <v>3000000</v>
      </c>
      <c r="L54" s="119">
        <v>1000000</v>
      </c>
      <c r="M54" s="119">
        <v>3000000</v>
      </c>
      <c r="O54" s="38">
        <f>SUM(J54:M54)</f>
        <v>10000000</v>
      </c>
      <c r="Q54" s="119">
        <v>0</v>
      </c>
      <c r="R54" s="119">
        <v>0</v>
      </c>
      <c r="S54" s="119">
        <v>0</v>
      </c>
    </row>
    <row r="55" spans="1:19" x14ac:dyDescent="0.2">
      <c r="A55" s="131" t="s">
        <v>117</v>
      </c>
      <c r="C55" s="119">
        <v>0</v>
      </c>
      <c r="D55" s="119">
        <v>0</v>
      </c>
      <c r="E55" s="119">
        <v>0</v>
      </c>
      <c r="F55" s="119">
        <v>0</v>
      </c>
      <c r="H55" s="38">
        <f>SUM(C55:F55)</f>
        <v>0</v>
      </c>
      <c r="J55" s="119">
        <v>0</v>
      </c>
      <c r="K55" s="119">
        <v>0</v>
      </c>
      <c r="L55" s="119">
        <v>0</v>
      </c>
      <c r="M55" s="119">
        <v>0</v>
      </c>
      <c r="O55" s="38">
        <f>SUM(J55:M55)</f>
        <v>0</v>
      </c>
      <c r="Q55" s="119">
        <v>0</v>
      </c>
      <c r="R55" s="119">
        <v>0</v>
      </c>
      <c r="S55" s="119">
        <v>0</v>
      </c>
    </row>
    <row r="56" spans="1:19" x14ac:dyDescent="0.2">
      <c r="A56" s="131" t="s">
        <v>116</v>
      </c>
      <c r="C56" s="119">
        <f>'Non-GAAP ex divestitures'!C78</f>
        <v>-3000000</v>
      </c>
      <c r="D56" s="119">
        <f>'Non-GAAP ex divestitures'!D78</f>
        <v>-2000000</v>
      </c>
      <c r="E56" s="119">
        <f>'Non-GAAP ex divestitures'!E78</f>
        <v>-2000000</v>
      </c>
      <c r="F56" s="119">
        <f>'Non-GAAP ex divestitures'!F78</f>
        <v>0</v>
      </c>
      <c r="H56" s="38">
        <f>SUM(C56:F56)</f>
        <v>-7000000</v>
      </c>
      <c r="J56" s="119">
        <v>0</v>
      </c>
      <c r="K56" s="119">
        <v>0</v>
      </c>
      <c r="L56" s="119">
        <v>0</v>
      </c>
      <c r="M56" s="119">
        <v>0</v>
      </c>
      <c r="O56" s="38">
        <f>SUM(J56:M56)</f>
        <v>0</v>
      </c>
      <c r="Q56" s="119">
        <v>0</v>
      </c>
      <c r="R56" s="119">
        <v>0</v>
      </c>
      <c r="S56" s="119">
        <v>0</v>
      </c>
    </row>
    <row r="57" spans="1:19" x14ac:dyDescent="0.2">
      <c r="A57" s="132" t="s">
        <v>45</v>
      </c>
      <c r="C57" s="121">
        <f>'Non-GAAP ex divestitures'!C79</f>
        <v>0</v>
      </c>
      <c r="D57" s="121">
        <f>'Non-GAAP ex divestitures'!D79</f>
        <v>1000000</v>
      </c>
      <c r="E57" s="121">
        <f>'Non-GAAP ex divestitures'!E79</f>
        <v>0</v>
      </c>
      <c r="F57" s="121">
        <f>'Non-GAAP ex divestitures'!F79</f>
        <v>0</v>
      </c>
      <c r="H57" s="39">
        <f>SUM(C57:F57)</f>
        <v>1000000</v>
      </c>
      <c r="J57" s="121">
        <v>0</v>
      </c>
      <c r="K57" s="121">
        <v>0</v>
      </c>
      <c r="L57" s="121">
        <v>0</v>
      </c>
      <c r="M57" s="121">
        <v>0</v>
      </c>
      <c r="O57" s="39">
        <f>SUM(J57:M57)</f>
        <v>0</v>
      </c>
      <c r="Q57" s="121">
        <v>0</v>
      </c>
      <c r="R57" s="121">
        <v>0</v>
      </c>
      <c r="S57" s="121">
        <v>0</v>
      </c>
    </row>
    <row r="58" spans="1:19" x14ac:dyDescent="0.2">
      <c r="A58" s="91" t="s">
        <v>118</v>
      </c>
      <c r="C58" s="65">
        <f>SUM(C53:C57)</f>
        <v>36000000</v>
      </c>
      <c r="D58" s="65">
        <f>SUM(D53:D57)</f>
        <v>36000000</v>
      </c>
      <c r="E58" s="65">
        <f>SUM(E53:E57)</f>
        <v>48000000</v>
      </c>
      <c r="F58" s="65">
        <f>SUM(F53:F57)</f>
        <v>33000000</v>
      </c>
      <c r="H58" s="10">
        <f>SUM(H53:H57)</f>
        <v>153000000</v>
      </c>
      <c r="J58" s="65">
        <f>SUM(J53:J57)</f>
        <v>39000000</v>
      </c>
      <c r="K58" s="65">
        <f>SUM(K53:K57)</f>
        <v>40000000</v>
      </c>
      <c r="L58" s="65">
        <f>SUM(L53:L57)</f>
        <v>10000000</v>
      </c>
      <c r="M58" s="65">
        <f>SUM(M53:M57)</f>
        <v>0</v>
      </c>
      <c r="O58" s="10">
        <f>SUM(O53:O57)</f>
        <v>89000000</v>
      </c>
      <c r="P58" s="55"/>
      <c r="Q58" s="65">
        <f>SUM(Q53:Q57)</f>
        <v>1000000</v>
      </c>
      <c r="R58" s="65">
        <f>SUM(R53:R57)</f>
        <v>0</v>
      </c>
      <c r="S58" s="65">
        <f>SUM(S53:S57)</f>
        <v>0</v>
      </c>
    </row>
    <row r="59" spans="1:19" x14ac:dyDescent="0.2">
      <c r="A59" s="131" t="s">
        <v>165</v>
      </c>
      <c r="C59" s="119">
        <f>'Non-GAAP ex divestitures'!C80</f>
        <v>-25000000</v>
      </c>
      <c r="D59" s="119">
        <f>'Non-GAAP ex divestitures'!D80</f>
        <v>-26000000</v>
      </c>
      <c r="E59" s="119">
        <f>'Non-GAAP ex divestitures'!E80</f>
        <v>-38000000</v>
      </c>
      <c r="F59" s="119">
        <f>'Non-GAAP ex divestitures'!F80</f>
        <v>-32000000</v>
      </c>
      <c r="H59" s="38">
        <f>SUM(C59:F59)</f>
        <v>-121000000</v>
      </c>
      <c r="J59" s="119">
        <v>-39000000</v>
      </c>
      <c r="K59" s="119">
        <v>-41000000</v>
      </c>
      <c r="L59" s="119">
        <v>-15000000</v>
      </c>
      <c r="M59" s="119">
        <v>-3000000</v>
      </c>
      <c r="O59" s="38">
        <f>SUM(J59:M59)</f>
        <v>-98000000</v>
      </c>
      <c r="Q59" s="119">
        <v>-1000000</v>
      </c>
      <c r="R59" s="119">
        <v>0</v>
      </c>
      <c r="S59" s="119">
        <v>0</v>
      </c>
    </row>
    <row r="60" spans="1:19" x14ac:dyDescent="0.2">
      <c r="A60" s="132" t="s">
        <v>167</v>
      </c>
      <c r="C60" s="121">
        <f>'Non-GAAP ex divestitures'!C81</f>
        <v>-4000000</v>
      </c>
      <c r="D60" s="121">
        <f>'Non-GAAP ex divestitures'!D81</f>
        <v>-5000000</v>
      </c>
      <c r="E60" s="121">
        <f>'Non-GAAP ex divestitures'!E81</f>
        <v>-2000000</v>
      </c>
      <c r="F60" s="121">
        <f>'Non-GAAP ex divestitures'!F81</f>
        <v>-3000000</v>
      </c>
      <c r="H60" s="39">
        <f>SUM(C60:F60)</f>
        <v>-14000000</v>
      </c>
      <c r="J60" s="121">
        <v>-2000000</v>
      </c>
      <c r="K60" s="121">
        <v>-2000000</v>
      </c>
      <c r="L60" s="121">
        <v>0</v>
      </c>
      <c r="M60" s="121">
        <v>-3000000</v>
      </c>
      <c r="O60" s="39">
        <f>SUM(J60:M60)</f>
        <v>-7000000</v>
      </c>
      <c r="Q60" s="121">
        <v>0</v>
      </c>
      <c r="R60" s="121">
        <v>0</v>
      </c>
      <c r="S60" s="121">
        <v>0</v>
      </c>
    </row>
    <row r="61" spans="1:19" ht="13.5" thickBot="1" x14ac:dyDescent="0.25">
      <c r="A61" s="122" t="s">
        <v>109</v>
      </c>
      <c r="C61" s="123">
        <f>SUM(C58:C60)</f>
        <v>7000000</v>
      </c>
      <c r="D61" s="123">
        <f>SUM(D58:D60)</f>
        <v>5000000</v>
      </c>
      <c r="E61" s="123">
        <f>SUM(E58:E60)</f>
        <v>8000000</v>
      </c>
      <c r="F61" s="123">
        <f>SUM(F58:F60)</f>
        <v>-2000000</v>
      </c>
      <c r="H61" s="40">
        <f>SUM(H58:H60)</f>
        <v>18000000</v>
      </c>
      <c r="J61" s="123">
        <f>SUM(J58:J60)</f>
        <v>-2000000</v>
      </c>
      <c r="K61" s="123">
        <f>SUM(K58:K60)</f>
        <v>-3000000</v>
      </c>
      <c r="L61" s="123">
        <f>SUM(L58:L60)</f>
        <v>-5000000</v>
      </c>
      <c r="M61" s="123">
        <f>SUM(M58:M60)</f>
        <v>-6000000</v>
      </c>
      <c r="O61" s="40">
        <f>SUM(O58:O60)</f>
        <v>-16000000</v>
      </c>
      <c r="Q61" s="123">
        <f>SUM(Q58:Q60)</f>
        <v>0</v>
      </c>
      <c r="R61" s="123">
        <f>SUM(R58:R60)</f>
        <v>0</v>
      </c>
      <c r="S61" s="123">
        <f>SUM(S58:S60)</f>
        <v>0</v>
      </c>
    </row>
    <row r="62" spans="1:19" ht="13.5" thickTop="1" x14ac:dyDescent="0.2">
      <c r="A62" s="133" t="s">
        <v>110</v>
      </c>
      <c r="C62" s="134">
        <f>IF(ISERROR(C61/C51),0,C61/C51)</f>
        <v>0.29166666666666669</v>
      </c>
      <c r="D62" s="134">
        <f>IF(ISERROR(D61/D51),0,D61/D51)</f>
        <v>0.25</v>
      </c>
      <c r="E62" s="134">
        <f>IF(ISERROR(E61/E51),0,E61/E51)</f>
        <v>0.4</v>
      </c>
      <c r="F62" s="134">
        <f>IF(ISERROR(F61/F51),0,F61/F51)</f>
        <v>-0.18181818181818182</v>
      </c>
      <c r="H62" s="48">
        <f>H61/H51</f>
        <v>0.24</v>
      </c>
      <c r="J62" s="134">
        <f>IF(ISERROR(J61/J51),0,J61/J51)</f>
        <v>-0.2857142857142857</v>
      </c>
      <c r="K62" s="134">
        <f>IF(ISERROR(K61/K51),0,K61/K51)</f>
        <v>-1.5</v>
      </c>
      <c r="L62" s="134">
        <f>IF(ISERROR(L61/L51),0,L61/L51)</f>
        <v>0</v>
      </c>
      <c r="M62" s="134">
        <f>IF(ISERROR(M61/M51),0,M61/M51)</f>
        <v>-3</v>
      </c>
      <c r="O62" s="48">
        <f>O61/O51</f>
        <v>-1.4545454545454546</v>
      </c>
      <c r="Q62" s="134">
        <f>IF(ISERROR(Q61/Q51),0,Q61/Q51)</f>
        <v>0</v>
      </c>
      <c r="R62" s="134">
        <f>IF(ISERROR(R61/R51),0,R61/R51)</f>
        <v>0</v>
      </c>
      <c r="S62" s="134">
        <f>IF(ISERROR(S61/S51),0,S61/S51)</f>
        <v>0</v>
      </c>
    </row>
    <row r="63" spans="1:19" x14ac:dyDescent="0.2">
      <c r="H63" s="36"/>
      <c r="O63" s="36"/>
    </row>
    <row r="64" spans="1:19" x14ac:dyDescent="0.2">
      <c r="A64" s="115" t="s">
        <v>244</v>
      </c>
      <c r="H64" s="36"/>
      <c r="O64" s="36"/>
    </row>
    <row r="65" spans="1:19" x14ac:dyDescent="0.2">
      <c r="A65" s="132" t="s">
        <v>119</v>
      </c>
      <c r="C65" s="136">
        <f>'Segments Data'!C15</f>
        <v>0</v>
      </c>
      <c r="D65" s="136">
        <f>'Segments Data'!D15</f>
        <v>0</v>
      </c>
      <c r="E65" s="136">
        <f>'Segments Data'!E15</f>
        <v>0</v>
      </c>
      <c r="F65" s="136">
        <f>'Segments Data'!F15</f>
        <v>0</v>
      </c>
      <c r="H65" s="49">
        <f>SUM(C65:F65)</f>
        <v>0</v>
      </c>
      <c r="J65" s="136">
        <f>'Segments Data'!J15</f>
        <v>0</v>
      </c>
      <c r="K65" s="136">
        <f>'Segments Data'!K15</f>
        <v>0</v>
      </c>
      <c r="L65" s="136">
        <f>'Segments Data'!L15</f>
        <v>0</v>
      </c>
      <c r="M65" s="136">
        <f>'Segments Data'!M15</f>
        <v>0</v>
      </c>
      <c r="O65" s="49">
        <f>SUM(J65:M65)</f>
        <v>0</v>
      </c>
      <c r="Q65" s="136">
        <f>'Segments Data'!Q15</f>
        <v>0</v>
      </c>
      <c r="R65" s="136">
        <f>'Segments Data'!R15</f>
        <v>0</v>
      </c>
      <c r="S65" s="136">
        <f>'Segments Data'!S15</f>
        <v>0</v>
      </c>
    </row>
    <row r="66" spans="1:19" ht="13.5" thickBot="1" x14ac:dyDescent="0.25">
      <c r="A66" s="122" t="s">
        <v>120</v>
      </c>
      <c r="C66" s="123">
        <f>SUM(C65)</f>
        <v>0</v>
      </c>
      <c r="D66" s="123">
        <f>SUM(D65)</f>
        <v>0</v>
      </c>
      <c r="E66" s="123">
        <f>SUM(E65)</f>
        <v>0</v>
      </c>
      <c r="F66" s="123">
        <f>SUM(F65)</f>
        <v>0</v>
      </c>
      <c r="H66" s="40">
        <f>SUM(H65)</f>
        <v>0</v>
      </c>
      <c r="J66" s="123">
        <f>SUM(J65)</f>
        <v>0</v>
      </c>
      <c r="K66" s="123">
        <f>SUM(K65)</f>
        <v>0</v>
      </c>
      <c r="L66" s="123">
        <f>SUM(L65)</f>
        <v>0</v>
      </c>
      <c r="M66" s="123">
        <f>SUM(M65)</f>
        <v>0</v>
      </c>
      <c r="O66" s="40">
        <f>SUM(O65)</f>
        <v>0</v>
      </c>
      <c r="Q66" s="123">
        <f>SUM(Q65)</f>
        <v>0</v>
      </c>
      <c r="R66" s="122">
        <v>0</v>
      </c>
      <c r="S66" s="123">
        <f>SUM(S65)</f>
        <v>0</v>
      </c>
    </row>
    <row r="67" spans="1:19" ht="13.5" thickTop="1" x14ac:dyDescent="0.2">
      <c r="A67" s="105"/>
      <c r="C67" s="105"/>
      <c r="D67" s="105"/>
      <c r="E67" s="105"/>
      <c r="F67" s="105"/>
      <c r="H67" s="41"/>
      <c r="J67" s="105"/>
      <c r="K67" s="105"/>
      <c r="L67" s="105"/>
      <c r="M67" s="105"/>
      <c r="O67" s="41"/>
      <c r="Q67" s="105"/>
      <c r="R67" s="105"/>
      <c r="S67" s="105"/>
    </row>
    <row r="68" spans="1:19" x14ac:dyDescent="0.2">
      <c r="A68" s="131" t="s">
        <v>121</v>
      </c>
      <c r="C68" s="119">
        <f>'Segments Data'!C23</f>
        <v>-221000000</v>
      </c>
      <c r="D68" s="119">
        <f>'Segments Data'!D23</f>
        <v>-201000000</v>
      </c>
      <c r="E68" s="119">
        <f>'Segments Data'!E23</f>
        <v>-197000000</v>
      </c>
      <c r="F68" s="119">
        <f>'Segments Data'!F23</f>
        <v>-183000000</v>
      </c>
      <c r="H68" s="37">
        <f>SUM(C68:F68)</f>
        <v>-802000000</v>
      </c>
      <c r="J68" s="119">
        <v>-176000000</v>
      </c>
      <c r="K68" s="119">
        <v>-172000000</v>
      </c>
      <c r="L68" s="119">
        <v>-168000000</v>
      </c>
      <c r="M68" s="119">
        <v>-179000000</v>
      </c>
      <c r="O68" s="37">
        <f>SUM(J68:M68)</f>
        <v>-695000000</v>
      </c>
      <c r="Q68" s="119">
        <v>-151000000</v>
      </c>
      <c r="R68" s="119">
        <v>-183000000</v>
      </c>
      <c r="S68" s="119">
        <v>-174000000</v>
      </c>
    </row>
    <row r="69" spans="1:19" x14ac:dyDescent="0.2">
      <c r="A69" s="132" t="s">
        <v>122</v>
      </c>
      <c r="C69" s="121">
        <f>'Segments Data'!C46</f>
        <v>13000000</v>
      </c>
      <c r="D69" s="121">
        <f>'Segments Data'!D46</f>
        <v>16000000</v>
      </c>
      <c r="E69" s="121">
        <f>'Segments Data'!E46</f>
        <v>14000000</v>
      </c>
      <c r="F69" s="121">
        <f>'Segments Data'!F46</f>
        <v>14000000</v>
      </c>
      <c r="H69" s="39">
        <f>SUM(C69:F69)</f>
        <v>57000000</v>
      </c>
      <c r="J69" s="121">
        <v>10000000</v>
      </c>
      <c r="K69" s="121">
        <v>10000000</v>
      </c>
      <c r="L69" s="121">
        <v>14000000</v>
      </c>
      <c r="M69" s="121">
        <v>14000000</v>
      </c>
      <c r="O69" s="39">
        <f>SUM(J69:M69)</f>
        <v>48000000</v>
      </c>
      <c r="Q69" s="121">
        <v>14000000</v>
      </c>
      <c r="R69" s="121">
        <v>16000000</v>
      </c>
      <c r="S69" s="121">
        <v>15000000</v>
      </c>
    </row>
    <row r="70" spans="1:19" ht="13.5" thickBot="1" x14ac:dyDescent="0.25">
      <c r="A70" s="122" t="s">
        <v>123</v>
      </c>
      <c r="C70" s="123">
        <f>SUM(C68:C69)</f>
        <v>-208000000</v>
      </c>
      <c r="D70" s="123">
        <f>SUM(D68:D69)</f>
        <v>-185000000</v>
      </c>
      <c r="E70" s="123">
        <f>SUM(E68:E69)</f>
        <v>-183000000</v>
      </c>
      <c r="F70" s="123">
        <f>SUM(F68:F69)</f>
        <v>-169000000</v>
      </c>
      <c r="H70" s="40">
        <f>SUM(H68:H69)</f>
        <v>-745000000</v>
      </c>
      <c r="J70" s="123">
        <f>SUM(J68:J69)</f>
        <v>-166000000</v>
      </c>
      <c r="K70" s="123">
        <f>SUM(K68:K69)</f>
        <v>-162000000</v>
      </c>
      <c r="L70" s="123">
        <f>SUM(L68:L69)</f>
        <v>-154000000</v>
      </c>
      <c r="M70" s="123">
        <f>SUM(M68:M69)</f>
        <v>-165000000</v>
      </c>
      <c r="O70" s="40">
        <f>SUM(O68:O69)</f>
        <v>-647000000</v>
      </c>
      <c r="Q70" s="123">
        <f>SUM(Q68:Q69)</f>
        <v>-137000000</v>
      </c>
      <c r="R70" s="123">
        <f>SUM(R68:R69)</f>
        <v>-167000000</v>
      </c>
      <c r="S70" s="123">
        <f>SUM(S68:S69)</f>
        <v>-159000000</v>
      </c>
    </row>
    <row r="71" spans="1:19" ht="13.5" thickTop="1" x14ac:dyDescent="0.2">
      <c r="A71" s="105"/>
      <c r="C71" s="129"/>
      <c r="D71" s="129"/>
      <c r="E71" s="129"/>
      <c r="F71" s="129"/>
      <c r="H71" s="46"/>
      <c r="J71" s="129"/>
      <c r="K71" s="129"/>
      <c r="L71" s="129"/>
      <c r="M71" s="129"/>
      <c r="O71" s="46"/>
      <c r="Q71" s="129"/>
      <c r="R71" s="129"/>
      <c r="S71" s="129"/>
    </row>
    <row r="72" spans="1:19" ht="13.5" thickBot="1" x14ac:dyDescent="0.25">
      <c r="A72" s="122" t="s">
        <v>102</v>
      </c>
      <c r="C72" s="123">
        <f>SUM(C18,C31,C43,C61,C70)</f>
        <v>118000000</v>
      </c>
      <c r="D72" s="123">
        <f>SUM(D18,D31,D43,D61,D70)</f>
        <v>122000000</v>
      </c>
      <c r="E72" s="123">
        <f>SUM(E18,E31,E43,E61,E70)</f>
        <v>130000000</v>
      </c>
      <c r="F72" s="123">
        <f>SUM(F18,F31,F43,F61,F70)</f>
        <v>150000000</v>
      </c>
      <c r="H72" s="40">
        <f>SUM(H18,H31,H43,H61,H70)</f>
        <v>520000000</v>
      </c>
      <c r="J72" s="123">
        <f>SUM(J18,J31,J43,J61,J70)</f>
        <v>120000000</v>
      </c>
      <c r="K72" s="123">
        <f>SUM(K18,K31,K43,K61,K70)</f>
        <v>123000000</v>
      </c>
      <c r="L72" s="123">
        <f>SUM(L18,L31,L43,L61,L70)</f>
        <v>142000000</v>
      </c>
      <c r="M72" s="123">
        <f>SUM(M18,M31,M43,M61,M70)</f>
        <v>150000000</v>
      </c>
      <c r="O72" s="40">
        <f>SUM(O18,O31,O43,O61,O70)</f>
        <v>535000000</v>
      </c>
      <c r="Q72" s="123">
        <f t="shared" ref="Q72:S72" si="0">SUM(Q18,Q31,Q43,Q61,Q70)</f>
        <v>122000000</v>
      </c>
      <c r="R72" s="123">
        <f t="shared" si="0"/>
        <v>114000000</v>
      </c>
      <c r="S72" s="123">
        <f t="shared" si="0"/>
        <v>127000000</v>
      </c>
    </row>
    <row r="73" spans="1:19" s="53" customFormat="1" ht="13.5" thickTop="1" x14ac:dyDescent="0.2">
      <c r="C73" s="105"/>
      <c r="D73" s="105"/>
      <c r="E73" s="105"/>
      <c r="F73" s="105"/>
      <c r="H73" s="105"/>
      <c r="J73" s="105"/>
      <c r="K73" s="105"/>
      <c r="L73" s="105"/>
      <c r="M73" s="105"/>
      <c r="O73" s="105"/>
      <c r="Q73" s="105"/>
      <c r="R73" s="105"/>
      <c r="S73" s="105"/>
    </row>
    <row r="74" spans="1:19" s="53" customFormat="1" ht="13.5" thickBot="1" x14ac:dyDescent="0.25">
      <c r="A74" s="122" t="s">
        <v>102</v>
      </c>
      <c r="B74" s="137"/>
      <c r="C74" s="138">
        <v>9.6000000000000002E-2</v>
      </c>
      <c r="D74" s="138">
        <v>0.10299999999999999</v>
      </c>
      <c r="E74" s="138">
        <v>0.11</v>
      </c>
      <c r="F74" s="138">
        <v>0.125</v>
      </c>
      <c r="G74" s="139"/>
      <c r="H74" s="140">
        <v>0.108</v>
      </c>
      <c r="I74" s="139"/>
      <c r="J74" s="138">
        <v>0.10199999999999999</v>
      </c>
      <c r="K74" s="138">
        <v>0.107</v>
      </c>
      <c r="L74" s="138">
        <v>0.124</v>
      </c>
      <c r="M74" s="138">
        <v>0.127</v>
      </c>
      <c r="N74" s="139"/>
      <c r="O74" s="140">
        <v>0.115</v>
      </c>
      <c r="P74" s="139" t="s">
        <v>259</v>
      </c>
      <c r="Q74" s="138">
        <v>0.109</v>
      </c>
      <c r="R74" s="138">
        <v>0.10299999999999999</v>
      </c>
      <c r="S74" s="138">
        <v>0.11600000000000001</v>
      </c>
    </row>
    <row r="75" spans="1:19" s="53" customFormat="1" ht="13.5" thickTop="1" x14ac:dyDescent="0.2"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</row>
    <row r="76" spans="1:19" s="53" customFormat="1" hidden="1" x14ac:dyDescent="0.2"/>
    <row r="77" spans="1:19" s="53" customFormat="1" hidden="1" x14ac:dyDescent="0.2"/>
    <row r="78" spans="1:19" s="53" customFormat="1" hidden="1" x14ac:dyDescent="0.2"/>
    <row r="79" spans="1:19" s="53" customFormat="1" hidden="1" x14ac:dyDescent="0.2"/>
    <row r="80" spans="1:19" s="53" customFormat="1" hidden="1" x14ac:dyDescent="0.2"/>
    <row r="81" s="53" customFormat="1" hidden="1" x14ac:dyDescent="0.2"/>
    <row r="82" s="53" customFormat="1" hidden="1" x14ac:dyDescent="0.2"/>
    <row r="83" s="53" customFormat="1" hidden="1" x14ac:dyDescent="0.2"/>
    <row r="84" s="53" customFormat="1" hidden="1" x14ac:dyDescent="0.2"/>
    <row r="85" s="53" customFormat="1" hidden="1" x14ac:dyDescent="0.2"/>
    <row r="86" s="53" customFormat="1" hidden="1" x14ac:dyDescent="0.2"/>
    <row r="87" s="53" customFormat="1" hidden="1" x14ac:dyDescent="0.2"/>
    <row r="88" s="53" customFormat="1" hidden="1" x14ac:dyDescent="0.2"/>
    <row r="89" s="53" customFormat="1" hidden="1" x14ac:dyDescent="0.2"/>
    <row r="90" s="53" customFormat="1" hidden="1" x14ac:dyDescent="0.2"/>
    <row r="91" s="53" customFormat="1" hidden="1" x14ac:dyDescent="0.2"/>
    <row r="92" s="53" customFormat="1" hidden="1" x14ac:dyDescent="0.2"/>
    <row r="93" s="53" customFormat="1" hidden="1" x14ac:dyDescent="0.2"/>
    <row r="94" s="53" customFormat="1" hidden="1" x14ac:dyDescent="0.2"/>
  </sheetData>
  <mergeCells count="1">
    <mergeCell ref="A1:H1"/>
  </mergeCells>
  <hyperlinks>
    <hyperlink ref="S4" location="Index!A1" display="Back" xr:uid="{D96C6903-A922-43C8-B858-0D739B9FC614}"/>
  </hyperlinks>
  <pageMargins left="0.75" right="0.75" top="1" bottom="1" header="0.5" footer="0.5"/>
  <pageSetup scale="4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C1B2-717B-48E7-AAC7-5C784D6AE8B7}">
  <sheetPr>
    <pageSetUpPr fitToPage="1"/>
  </sheetPr>
  <dimension ref="A1:V62"/>
  <sheetViews>
    <sheetView showRuler="0" zoomScaleNormal="100" workbookViewId="0">
      <selection sqref="A1:H1"/>
    </sheetView>
  </sheetViews>
  <sheetFormatPr defaultColWidth="0" defaultRowHeight="12.75" zeroHeight="1" x14ac:dyDescent="0.2"/>
  <cols>
    <col min="1" max="1" width="47.5703125" style="157" customWidth="1"/>
    <col min="2" max="2" width="1.28515625" style="157" customWidth="1"/>
    <col min="3" max="6" width="13.7109375" style="157" customWidth="1"/>
    <col min="7" max="7" width="1" style="157" customWidth="1"/>
    <col min="8" max="8" width="13.7109375" style="159" customWidth="1"/>
    <col min="9" max="9" width="1" style="157" customWidth="1"/>
    <col min="10" max="13" width="13.7109375" style="157" customWidth="1"/>
    <col min="14" max="14" width="1.28515625" style="157" customWidth="1"/>
    <col min="15" max="15" width="13.7109375" style="159" customWidth="1"/>
    <col min="16" max="16" width="1.28515625" style="157" customWidth="1"/>
    <col min="17" max="19" width="13.7109375" style="157" customWidth="1"/>
    <col min="20" max="20" width="5.42578125" style="157" customWidth="1"/>
    <col min="21" max="22" width="0" style="159" hidden="1" customWidth="1"/>
    <col min="23" max="16384" width="13.7109375" style="159" hidden="1"/>
  </cols>
  <sheetData>
    <row r="1" spans="1:19" ht="29.1" customHeight="1" x14ac:dyDescent="0.2">
      <c r="A1" s="155" t="str">
        <f>'Segments ex Divestutures'!A1</f>
        <v>All numbers for 2017 adjusted to remove ASC 606 impact. All numbers for 2017 and 2018 adjusted to remove divestitures.</v>
      </c>
      <c r="B1" s="156"/>
      <c r="C1" s="156"/>
      <c r="D1" s="156"/>
      <c r="E1" s="156"/>
      <c r="F1" s="156"/>
      <c r="G1" s="156"/>
      <c r="H1" s="156"/>
      <c r="O1" s="157"/>
      <c r="S1" s="158" t="s">
        <v>259</v>
      </c>
    </row>
    <row r="2" spans="1:19" ht="54.2" customHeight="1" x14ac:dyDescent="0.2">
      <c r="A2" s="158"/>
      <c r="H2" s="157"/>
      <c r="O2" s="157"/>
    </row>
    <row r="3" spans="1:19" x14ac:dyDescent="0.2">
      <c r="H3" s="157"/>
      <c r="O3" s="157"/>
    </row>
    <row r="4" spans="1:19" x14ac:dyDescent="0.2">
      <c r="H4" s="157"/>
      <c r="O4" s="157"/>
      <c r="S4" s="160" t="s">
        <v>10</v>
      </c>
    </row>
    <row r="5" spans="1:19" x14ac:dyDescent="0.2">
      <c r="H5" s="157"/>
      <c r="O5" s="157"/>
    </row>
    <row r="6" spans="1:19" x14ac:dyDescent="0.2">
      <c r="A6" s="161" t="s">
        <v>9</v>
      </c>
      <c r="H6" s="157"/>
      <c r="O6" s="157"/>
    </row>
    <row r="7" spans="1:19" x14ac:dyDescent="0.2">
      <c r="A7" s="161" t="s">
        <v>22</v>
      </c>
      <c r="H7" s="157"/>
      <c r="O7" s="157"/>
    </row>
    <row r="8" spans="1:19" x14ac:dyDescent="0.2">
      <c r="C8" s="162" t="s">
        <v>128</v>
      </c>
      <c r="D8" s="162" t="s">
        <v>129</v>
      </c>
      <c r="E8" s="162" t="s">
        <v>130</v>
      </c>
      <c r="F8" s="162" t="s">
        <v>131</v>
      </c>
      <c r="H8" s="163" t="s">
        <v>132</v>
      </c>
      <c r="J8" s="162" t="s">
        <v>133</v>
      </c>
      <c r="K8" s="162" t="s">
        <v>134</v>
      </c>
      <c r="L8" s="162" t="s">
        <v>135</v>
      </c>
      <c r="M8" s="162" t="s">
        <v>136</v>
      </c>
      <c r="O8" s="163" t="s">
        <v>137</v>
      </c>
      <c r="Q8" s="162" t="s">
        <v>138</v>
      </c>
      <c r="R8" s="162" t="s">
        <v>139</v>
      </c>
      <c r="S8" s="162" t="s">
        <v>140</v>
      </c>
    </row>
    <row r="9" spans="1:19" x14ac:dyDescent="0.2">
      <c r="A9" s="164"/>
      <c r="B9" s="164"/>
      <c r="C9" s="164"/>
      <c r="D9" s="164"/>
      <c r="E9" s="164"/>
      <c r="F9" s="164"/>
      <c r="H9" s="165"/>
      <c r="J9" s="164"/>
      <c r="K9" s="164"/>
      <c r="L9" s="164"/>
      <c r="M9" s="164"/>
      <c r="O9" s="165"/>
      <c r="Q9" s="164"/>
      <c r="R9" s="164"/>
      <c r="S9" s="164"/>
    </row>
    <row r="10" spans="1:19" x14ac:dyDescent="0.2">
      <c r="A10" s="166" t="s">
        <v>124</v>
      </c>
      <c r="C10" s="167">
        <f>SUM(C11:C14)</f>
        <v>1553000000</v>
      </c>
      <c r="D10" s="167">
        <f>SUM(D11:D14)</f>
        <v>1496000000</v>
      </c>
      <c r="E10" s="167">
        <f>SUM(E11:E14)</f>
        <v>1480000000</v>
      </c>
      <c r="F10" s="167">
        <f>SUM(F11:F14)</f>
        <v>1493000000</v>
      </c>
      <c r="H10" s="168">
        <f>SUM(H11:H14)</f>
        <v>6022000000</v>
      </c>
      <c r="J10" s="167">
        <f>SUM(J11:J14)</f>
        <v>1420000000</v>
      </c>
      <c r="K10" s="167">
        <f>SUM(K11:K14)</f>
        <v>1387000000</v>
      </c>
      <c r="L10" s="167">
        <f>SUM(L11:L14)</f>
        <v>1304000000</v>
      </c>
      <c r="M10" s="167">
        <f>SUM(M11:M14)</f>
        <v>1282000000</v>
      </c>
      <c r="O10" s="168">
        <f>SUM(O11:O14)</f>
        <v>5393000000</v>
      </c>
      <c r="Q10" s="167">
        <f>SUM(Q11:Q14)</f>
        <v>1158000000</v>
      </c>
      <c r="R10" s="167">
        <f>SUM(R11:R14)</f>
        <v>1112000000</v>
      </c>
      <c r="S10" s="167">
        <f>SUM(S11:S14)</f>
        <v>1098000000</v>
      </c>
    </row>
    <row r="11" spans="1:19" x14ac:dyDescent="0.2">
      <c r="A11" s="169" t="str">
        <f>A16</f>
        <v>Commercial Industries</v>
      </c>
      <c r="C11" s="170">
        <f>C16</f>
        <v>690000000</v>
      </c>
      <c r="D11" s="170">
        <f>D16</f>
        <v>662000000</v>
      </c>
      <c r="E11" s="170">
        <f>E16</f>
        <v>651000000</v>
      </c>
      <c r="F11" s="170">
        <f>F16</f>
        <v>682000000</v>
      </c>
      <c r="H11" s="171">
        <f>SUM(C11:F11)</f>
        <v>2685000000</v>
      </c>
      <c r="J11" s="170">
        <f>J16</f>
        <v>654000000</v>
      </c>
      <c r="K11" s="170">
        <f>K16</f>
        <v>626000000</v>
      </c>
      <c r="L11" s="170">
        <f>L16</f>
        <v>620000000</v>
      </c>
      <c r="M11" s="170">
        <f>M16</f>
        <v>650000000</v>
      </c>
      <c r="O11" s="171">
        <f>SUM(J11:M11)</f>
        <v>2550000000</v>
      </c>
      <c r="Q11" s="170">
        <f>Q16</f>
        <v>612000000</v>
      </c>
      <c r="R11" s="170">
        <f>R16</f>
        <v>592000000</v>
      </c>
      <c r="S11" s="170">
        <f>S16</f>
        <v>577000000</v>
      </c>
    </row>
    <row r="12" spans="1:19" x14ac:dyDescent="0.2">
      <c r="A12" s="169" t="str">
        <f>A26</f>
        <v>Government Services</v>
      </c>
      <c r="C12" s="172">
        <f>C26</f>
        <v>370000000</v>
      </c>
      <c r="D12" s="172">
        <f>D26</f>
        <v>359000000</v>
      </c>
      <c r="E12" s="172">
        <f>E26</f>
        <v>352000000</v>
      </c>
      <c r="F12" s="172">
        <f>F26</f>
        <v>352000000</v>
      </c>
      <c r="H12" s="173">
        <f>SUM(C12:F12)</f>
        <v>1433000000</v>
      </c>
      <c r="J12" s="172">
        <f>J26</f>
        <v>335000000</v>
      </c>
      <c r="K12" s="172">
        <f>K26</f>
        <v>341000000</v>
      </c>
      <c r="L12" s="172">
        <f>L26</f>
        <v>338000000</v>
      </c>
      <c r="M12" s="172">
        <f>M26</f>
        <v>337000000</v>
      </c>
      <c r="O12" s="173">
        <f>SUM(J12:M12)</f>
        <v>1351000000</v>
      </c>
      <c r="Q12" s="172">
        <f>Q26</f>
        <v>325000000</v>
      </c>
      <c r="R12" s="172">
        <f>R26</f>
        <v>326000000</v>
      </c>
      <c r="S12" s="172">
        <f>S26</f>
        <v>320000000</v>
      </c>
    </row>
    <row r="13" spans="1:19" x14ac:dyDescent="0.2">
      <c r="A13" s="169" t="str">
        <f>A32</f>
        <v>Transportation</v>
      </c>
      <c r="C13" s="172">
        <f>C32</f>
        <v>188000000</v>
      </c>
      <c r="D13" s="172">
        <f>D32</f>
        <v>186000000</v>
      </c>
      <c r="E13" s="172">
        <f>E32</f>
        <v>195000000</v>
      </c>
      <c r="F13" s="172">
        <f>F32</f>
        <v>198000000</v>
      </c>
      <c r="H13" s="173">
        <f>SUM(C13:F13)</f>
        <v>767000000</v>
      </c>
      <c r="J13" s="172">
        <f>J32</f>
        <v>176000000</v>
      </c>
      <c r="K13" s="172">
        <f>K32</f>
        <v>180000000</v>
      </c>
      <c r="L13" s="172">
        <f>L32</f>
        <v>184000000</v>
      </c>
      <c r="M13" s="172">
        <f>M32</f>
        <v>189000000</v>
      </c>
      <c r="O13" s="173">
        <f>SUM(J13:M13)</f>
        <v>729000000</v>
      </c>
      <c r="Q13" s="172">
        <f>Q32</f>
        <v>184000000</v>
      </c>
      <c r="R13" s="172">
        <f>R32</f>
        <v>194000000</v>
      </c>
      <c r="S13" s="172">
        <f>S32</f>
        <v>201000000</v>
      </c>
    </row>
    <row r="14" spans="1:19" x14ac:dyDescent="0.2">
      <c r="A14" s="169" t="str">
        <f>A38</f>
        <v>Other Segment</v>
      </c>
      <c r="C14" s="172">
        <f>C38</f>
        <v>305000000</v>
      </c>
      <c r="D14" s="172">
        <f>D38</f>
        <v>289000000</v>
      </c>
      <c r="E14" s="172">
        <f>E38</f>
        <v>282000000</v>
      </c>
      <c r="F14" s="172">
        <f>F38</f>
        <v>261000000</v>
      </c>
      <c r="H14" s="173">
        <f>SUM(C14:F14)</f>
        <v>1137000000</v>
      </c>
      <c r="J14" s="172">
        <f>J38</f>
        <v>255000000</v>
      </c>
      <c r="K14" s="172">
        <f>K38</f>
        <v>240000000</v>
      </c>
      <c r="L14" s="172">
        <f>L38</f>
        <v>162000000</v>
      </c>
      <c r="M14" s="172">
        <f>M38</f>
        <v>106000000</v>
      </c>
      <c r="O14" s="173">
        <f>SUM(J14:M14)</f>
        <v>763000000</v>
      </c>
      <c r="Q14" s="172">
        <f>Q38</f>
        <v>37000000</v>
      </c>
      <c r="R14" s="172">
        <f>R38</f>
        <v>0</v>
      </c>
      <c r="S14" s="172">
        <f>S38</f>
        <v>0</v>
      </c>
    </row>
    <row r="15" spans="1:19" x14ac:dyDescent="0.2">
      <c r="H15" s="174"/>
      <c r="O15" s="174"/>
    </row>
    <row r="16" spans="1:19" x14ac:dyDescent="0.2">
      <c r="A16" s="166" t="s">
        <v>87</v>
      </c>
      <c r="C16" s="167">
        <f>SUM(C17:C19)</f>
        <v>690000000</v>
      </c>
      <c r="D16" s="167">
        <f>SUM(D17:D19)</f>
        <v>662000000</v>
      </c>
      <c r="E16" s="167">
        <f>SUM(E17:E19)</f>
        <v>651000000</v>
      </c>
      <c r="F16" s="167">
        <f>SUM(F17:F19)</f>
        <v>682000000</v>
      </c>
      <c r="H16" s="168">
        <f>SUM(H17:H19)</f>
        <v>2685000000</v>
      </c>
      <c r="J16" s="167">
        <f>SUM(J17:J19)</f>
        <v>654000000</v>
      </c>
      <c r="K16" s="167">
        <f>SUM(K17:K19)</f>
        <v>626000000</v>
      </c>
      <c r="L16" s="167">
        <f>SUM(L17:L19)</f>
        <v>620000000</v>
      </c>
      <c r="M16" s="167">
        <f>SUM(M17:M19)</f>
        <v>650000000</v>
      </c>
      <c r="O16" s="168">
        <f>SUM(O17:O19)</f>
        <v>2550000000</v>
      </c>
      <c r="Q16" s="167">
        <f>SUM(Q17:Q19)</f>
        <v>612000000</v>
      </c>
      <c r="R16" s="167">
        <f>SUM(R17:R19)</f>
        <v>592000000</v>
      </c>
      <c r="S16" s="167">
        <f>SUM(S17:S19)</f>
        <v>577000000</v>
      </c>
    </row>
    <row r="17" spans="1:19" x14ac:dyDescent="0.2">
      <c r="A17" s="169" t="s">
        <v>245</v>
      </c>
      <c r="C17" s="170">
        <v>237000000</v>
      </c>
      <c r="D17" s="170">
        <v>213000000</v>
      </c>
      <c r="E17" s="170">
        <v>218000000</v>
      </c>
      <c r="F17" s="170">
        <v>229000000</v>
      </c>
      <c r="H17" s="171">
        <f>SUM(C17:F17)</f>
        <v>897000000</v>
      </c>
      <c r="J17" s="170">
        <v>219000000</v>
      </c>
      <c r="K17" s="170">
        <v>199000000</v>
      </c>
      <c r="L17" s="170">
        <v>209000000</v>
      </c>
      <c r="M17" s="170">
        <v>226000000</v>
      </c>
      <c r="O17" s="171">
        <f>SUM(J17:M17)</f>
        <v>853000000</v>
      </c>
      <c r="Q17" s="170">
        <v>211000000</v>
      </c>
      <c r="R17" s="170">
        <v>192000000</v>
      </c>
      <c r="S17" s="170">
        <v>194000000</v>
      </c>
    </row>
    <row r="18" spans="1:19" x14ac:dyDescent="0.2">
      <c r="A18" s="169" t="s">
        <v>246</v>
      </c>
      <c r="C18" s="172">
        <v>190000000</v>
      </c>
      <c r="D18" s="172">
        <v>188000000</v>
      </c>
      <c r="E18" s="172">
        <v>182000000</v>
      </c>
      <c r="F18" s="172">
        <v>196000000</v>
      </c>
      <c r="H18" s="173">
        <f>SUM(C18:F18)</f>
        <v>756000000</v>
      </c>
      <c r="J18" s="172">
        <v>187000000</v>
      </c>
      <c r="K18" s="172">
        <v>189000000</v>
      </c>
      <c r="L18" s="172">
        <v>183000000</v>
      </c>
      <c r="M18" s="172">
        <v>197000000</v>
      </c>
      <c r="O18" s="173">
        <f>SUM(J18:M18)</f>
        <v>756000000</v>
      </c>
      <c r="Q18" s="172">
        <v>182000000</v>
      </c>
      <c r="R18" s="172">
        <v>182000000</v>
      </c>
      <c r="S18" s="172">
        <v>176000000</v>
      </c>
    </row>
    <row r="19" spans="1:19" x14ac:dyDescent="0.2">
      <c r="A19" s="169" t="s">
        <v>125</v>
      </c>
      <c r="C19" s="175">
        <f>SUM(C20:C24)</f>
        <v>263000000</v>
      </c>
      <c r="D19" s="175">
        <f>SUM(D20:D24)</f>
        <v>261000000</v>
      </c>
      <c r="E19" s="175">
        <f>SUM(E20:E24)</f>
        <v>251000000</v>
      </c>
      <c r="F19" s="175">
        <f>SUM(F20:F24)</f>
        <v>257000000</v>
      </c>
      <c r="H19" s="176">
        <f>SUM(H20:H24)</f>
        <v>1032000000</v>
      </c>
      <c r="J19" s="175">
        <f>SUM(J20:J24)</f>
        <v>248000000</v>
      </c>
      <c r="K19" s="175">
        <f>SUM(K20:K24)</f>
        <v>238000000</v>
      </c>
      <c r="L19" s="175">
        <f>SUM(L20:L24)</f>
        <v>228000000</v>
      </c>
      <c r="M19" s="175">
        <f>SUM(M20:M24)</f>
        <v>227000000</v>
      </c>
      <c r="O19" s="176">
        <f>SUM(O20:O24)</f>
        <v>941000000</v>
      </c>
      <c r="Q19" s="175">
        <f>SUM(Q20:Q24)</f>
        <v>219000000</v>
      </c>
      <c r="R19" s="175">
        <f>SUM(R20:R24)</f>
        <v>218000000</v>
      </c>
      <c r="S19" s="175">
        <f>SUM(S20:S24)</f>
        <v>207000000</v>
      </c>
    </row>
    <row r="20" spans="1:19" x14ac:dyDescent="0.2">
      <c r="A20" s="177" t="s">
        <v>247</v>
      </c>
      <c r="C20" s="170">
        <v>46000000</v>
      </c>
      <c r="D20" s="170">
        <v>48000000</v>
      </c>
      <c r="E20" s="170">
        <v>48000000</v>
      </c>
      <c r="F20" s="170">
        <v>44000000</v>
      </c>
      <c r="H20" s="171">
        <f>SUM(C20:F20)</f>
        <v>186000000</v>
      </c>
      <c r="J20" s="170">
        <v>40000000</v>
      </c>
      <c r="K20" s="170">
        <v>44000000</v>
      </c>
      <c r="L20" s="170">
        <v>34000000</v>
      </c>
      <c r="M20" s="170">
        <v>32000000</v>
      </c>
      <c r="O20" s="171">
        <f>SUM(J20:M20)</f>
        <v>150000000</v>
      </c>
      <c r="Q20" s="170">
        <v>29000000</v>
      </c>
      <c r="R20" s="170">
        <v>30000000</v>
      </c>
      <c r="S20" s="170">
        <v>25000000</v>
      </c>
    </row>
    <row r="21" spans="1:19" x14ac:dyDescent="0.2">
      <c r="A21" s="177" t="s">
        <v>248</v>
      </c>
      <c r="C21" s="172">
        <v>59000000</v>
      </c>
      <c r="D21" s="172">
        <v>57000000</v>
      </c>
      <c r="E21" s="172">
        <v>55000000</v>
      </c>
      <c r="F21" s="172">
        <v>58000000</v>
      </c>
      <c r="H21" s="173">
        <f>SUM(C21:F21)</f>
        <v>229000000</v>
      </c>
      <c r="J21" s="172">
        <v>55000000</v>
      </c>
      <c r="K21" s="172">
        <v>52000000</v>
      </c>
      <c r="L21" s="172">
        <v>49000000</v>
      </c>
      <c r="M21" s="172">
        <v>50000000</v>
      </c>
      <c r="O21" s="173">
        <f>SUM(J21:M21)</f>
        <v>206000000</v>
      </c>
      <c r="Q21" s="172">
        <v>49000000</v>
      </c>
      <c r="R21" s="172">
        <v>49000000</v>
      </c>
      <c r="S21" s="172">
        <v>47000000</v>
      </c>
    </row>
    <row r="22" spans="1:19" x14ac:dyDescent="0.2">
      <c r="A22" s="177" t="s">
        <v>249</v>
      </c>
      <c r="C22" s="172">
        <v>40000000</v>
      </c>
      <c r="D22" s="172">
        <v>39000000</v>
      </c>
      <c r="E22" s="172">
        <v>38000000</v>
      </c>
      <c r="F22" s="172">
        <v>37000000</v>
      </c>
      <c r="H22" s="173">
        <f>SUM(C22:F22)</f>
        <v>154000000</v>
      </c>
      <c r="J22" s="172">
        <v>37000000</v>
      </c>
      <c r="K22" s="172">
        <v>33000000</v>
      </c>
      <c r="L22" s="172">
        <v>33000000</v>
      </c>
      <c r="M22" s="172">
        <v>32000000</v>
      </c>
      <c r="O22" s="173">
        <f>SUM(J22:M22)</f>
        <v>135000000</v>
      </c>
      <c r="Q22" s="172">
        <v>30000000</v>
      </c>
      <c r="R22" s="172">
        <v>29000000</v>
      </c>
      <c r="S22" s="172">
        <v>28000000</v>
      </c>
    </row>
    <row r="23" spans="1:19" x14ac:dyDescent="0.2">
      <c r="A23" s="177" t="s">
        <v>250</v>
      </c>
      <c r="C23" s="172">
        <v>57000000</v>
      </c>
      <c r="D23" s="172">
        <v>58000000</v>
      </c>
      <c r="E23" s="172">
        <v>55000000</v>
      </c>
      <c r="F23" s="172">
        <v>60000000</v>
      </c>
      <c r="H23" s="173">
        <f>SUM(C23:F23)</f>
        <v>230000000</v>
      </c>
      <c r="J23" s="172">
        <v>61000000</v>
      </c>
      <c r="K23" s="172">
        <v>57000000</v>
      </c>
      <c r="L23" s="172">
        <v>63000000</v>
      </c>
      <c r="M23" s="172">
        <v>63000000</v>
      </c>
      <c r="O23" s="173">
        <f>SUM(J23:M23)</f>
        <v>244000000</v>
      </c>
      <c r="Q23" s="172">
        <v>60000000</v>
      </c>
      <c r="R23" s="172">
        <v>57000000</v>
      </c>
      <c r="S23" s="172">
        <v>54000000</v>
      </c>
    </row>
    <row r="24" spans="1:19" x14ac:dyDescent="0.2">
      <c r="A24" s="177" t="s">
        <v>90</v>
      </c>
      <c r="C24" s="172">
        <v>61000000</v>
      </c>
      <c r="D24" s="172">
        <v>59000000</v>
      </c>
      <c r="E24" s="172">
        <v>55000000</v>
      </c>
      <c r="F24" s="172">
        <v>58000000</v>
      </c>
      <c r="H24" s="173">
        <f>SUM(C24:F24)</f>
        <v>233000000</v>
      </c>
      <c r="J24" s="172">
        <v>55000000</v>
      </c>
      <c r="K24" s="172">
        <v>52000000</v>
      </c>
      <c r="L24" s="172">
        <v>49000000</v>
      </c>
      <c r="M24" s="172">
        <v>50000000</v>
      </c>
      <c r="O24" s="173">
        <f>SUM(J24:M24)</f>
        <v>206000000</v>
      </c>
      <c r="Q24" s="172">
        <v>51000000</v>
      </c>
      <c r="R24" s="172">
        <v>53000000</v>
      </c>
      <c r="S24" s="172">
        <v>53000000</v>
      </c>
    </row>
    <row r="25" spans="1:19" x14ac:dyDescent="0.2">
      <c r="H25" s="174"/>
      <c r="O25" s="174"/>
    </row>
    <row r="26" spans="1:19" x14ac:dyDescent="0.2">
      <c r="A26" s="166" t="s">
        <v>88</v>
      </c>
      <c r="C26" s="167">
        <f>SUM(C27:C30)</f>
        <v>370000000</v>
      </c>
      <c r="D26" s="167">
        <f>SUM(D27:D30)</f>
        <v>359000000</v>
      </c>
      <c r="E26" s="167">
        <f>SUM(E27:E30)</f>
        <v>352000000</v>
      </c>
      <c r="F26" s="167">
        <f>SUM(F27:F30)</f>
        <v>352000000</v>
      </c>
      <c r="H26" s="168">
        <f>SUM(H27:H30)</f>
        <v>1433000000</v>
      </c>
      <c r="J26" s="167">
        <f>SUM(J27:J30)</f>
        <v>335000000</v>
      </c>
      <c r="K26" s="167">
        <f>SUM(K27:K30)</f>
        <v>341000000</v>
      </c>
      <c r="L26" s="167">
        <f>SUM(L27:L30)</f>
        <v>338000000</v>
      </c>
      <c r="M26" s="167">
        <f>SUM(M27:M30)</f>
        <v>337000000</v>
      </c>
      <c r="O26" s="168">
        <f>SUM(O27:O30)</f>
        <v>1351000000</v>
      </c>
      <c r="Q26" s="167">
        <f>SUM(Q27:Q30)</f>
        <v>325000000</v>
      </c>
      <c r="R26" s="167">
        <f>SUM(R27:R30)</f>
        <v>326000000</v>
      </c>
      <c r="S26" s="167">
        <f>SUM(S27:S30)</f>
        <v>320000000</v>
      </c>
    </row>
    <row r="27" spans="1:19" x14ac:dyDescent="0.2">
      <c r="A27" s="169" t="s">
        <v>251</v>
      </c>
      <c r="C27" s="170">
        <v>202000000</v>
      </c>
      <c r="D27" s="170">
        <v>191000000</v>
      </c>
      <c r="E27" s="170">
        <v>187000000</v>
      </c>
      <c r="F27" s="170">
        <v>190000000</v>
      </c>
      <c r="H27" s="171">
        <f>SUM(C27:F27)</f>
        <v>770000000</v>
      </c>
      <c r="J27" s="170">
        <v>178000000</v>
      </c>
      <c r="K27" s="170">
        <v>182000000</v>
      </c>
      <c r="L27" s="170">
        <v>182000000</v>
      </c>
      <c r="M27" s="170">
        <v>189000000</v>
      </c>
      <c r="O27" s="171">
        <f>SUM(J27:M27)</f>
        <v>731000000</v>
      </c>
      <c r="Q27" s="170">
        <v>179000000</v>
      </c>
      <c r="R27" s="170">
        <v>176000000</v>
      </c>
      <c r="S27" s="170">
        <v>173000000</v>
      </c>
    </row>
    <row r="28" spans="1:19" x14ac:dyDescent="0.2">
      <c r="A28" s="169" t="s">
        <v>252</v>
      </c>
      <c r="C28" s="172">
        <v>86000000</v>
      </c>
      <c r="D28" s="172">
        <v>86000000</v>
      </c>
      <c r="E28" s="172">
        <v>84000000</v>
      </c>
      <c r="F28" s="172">
        <v>83000000</v>
      </c>
      <c r="H28" s="173">
        <f>SUM(C28:F28)</f>
        <v>339000000</v>
      </c>
      <c r="J28" s="172">
        <v>82000000</v>
      </c>
      <c r="K28" s="172">
        <v>83000000</v>
      </c>
      <c r="L28" s="172">
        <v>80000000</v>
      </c>
      <c r="M28" s="172">
        <v>76000000</v>
      </c>
      <c r="O28" s="173">
        <f>SUM(J28:M28)</f>
        <v>321000000</v>
      </c>
      <c r="Q28" s="172">
        <v>74000000</v>
      </c>
      <c r="R28" s="172">
        <v>75000000</v>
      </c>
      <c r="S28" s="172">
        <v>72000000</v>
      </c>
    </row>
    <row r="29" spans="1:19" x14ac:dyDescent="0.2">
      <c r="A29" s="169" t="s">
        <v>253</v>
      </c>
      <c r="C29" s="172">
        <v>66000000</v>
      </c>
      <c r="D29" s="172">
        <v>67000000</v>
      </c>
      <c r="E29" s="172">
        <v>66000000</v>
      </c>
      <c r="F29" s="172">
        <v>65000000</v>
      </c>
      <c r="H29" s="173">
        <f>SUM(C29:F29)</f>
        <v>264000000</v>
      </c>
      <c r="J29" s="172">
        <v>62000000</v>
      </c>
      <c r="K29" s="172">
        <v>62000000</v>
      </c>
      <c r="L29" s="172">
        <v>63000000</v>
      </c>
      <c r="M29" s="172">
        <v>58000000</v>
      </c>
      <c r="O29" s="173">
        <f>SUM(J29:M29)</f>
        <v>245000000</v>
      </c>
      <c r="Q29" s="172">
        <v>59000000</v>
      </c>
      <c r="R29" s="172">
        <v>61000000</v>
      </c>
      <c r="S29" s="172">
        <v>61000000</v>
      </c>
    </row>
    <row r="30" spans="1:19" x14ac:dyDescent="0.2">
      <c r="A30" s="169" t="s">
        <v>254</v>
      </c>
      <c r="C30" s="172">
        <v>16000000</v>
      </c>
      <c r="D30" s="172">
        <v>15000000</v>
      </c>
      <c r="E30" s="172">
        <v>15000000</v>
      </c>
      <c r="F30" s="172">
        <v>14000000</v>
      </c>
      <c r="H30" s="173">
        <f>SUM(C30:F30)</f>
        <v>60000000</v>
      </c>
      <c r="J30" s="172">
        <v>13000000</v>
      </c>
      <c r="K30" s="172">
        <v>14000000</v>
      </c>
      <c r="L30" s="172">
        <v>13000000</v>
      </c>
      <c r="M30" s="172">
        <v>14000000</v>
      </c>
      <c r="O30" s="173">
        <f>SUM(J30:M30)</f>
        <v>54000000</v>
      </c>
      <c r="Q30" s="172">
        <v>13000000</v>
      </c>
      <c r="R30" s="172">
        <v>14000000</v>
      </c>
      <c r="S30" s="172">
        <v>14000000</v>
      </c>
    </row>
    <row r="31" spans="1:19" x14ac:dyDescent="0.2">
      <c r="H31" s="174"/>
      <c r="O31" s="174"/>
    </row>
    <row r="32" spans="1:19" x14ac:dyDescent="0.2">
      <c r="A32" s="166" t="s">
        <v>89</v>
      </c>
      <c r="C32" s="167">
        <f>SUM(C33:C36)</f>
        <v>188000000</v>
      </c>
      <c r="D32" s="167">
        <f>SUM(D33:D36)</f>
        <v>186000000</v>
      </c>
      <c r="E32" s="167">
        <f>SUM(E33:E36)</f>
        <v>195000000</v>
      </c>
      <c r="F32" s="167">
        <f>SUM(F33:F36)</f>
        <v>198000000</v>
      </c>
      <c r="H32" s="168">
        <f>SUM(H33:H36)</f>
        <v>767000000</v>
      </c>
      <c r="J32" s="167">
        <f>SUM(J33:J36)</f>
        <v>176000000</v>
      </c>
      <c r="K32" s="167">
        <f>SUM(K33:K36)</f>
        <v>180000000</v>
      </c>
      <c r="L32" s="167">
        <f>SUM(L33:L36)</f>
        <v>184000000</v>
      </c>
      <c r="M32" s="167">
        <f>SUM(M33:M36)</f>
        <v>189000000</v>
      </c>
      <c r="O32" s="168">
        <f>SUM(O33:O36)</f>
        <v>729000000</v>
      </c>
      <c r="Q32" s="167">
        <f>SUM(Q33:Q36)</f>
        <v>184000000</v>
      </c>
      <c r="R32" s="167">
        <f>SUM(R33:R36)</f>
        <v>194000000</v>
      </c>
      <c r="S32" s="167">
        <f>SUM(S33:S36)</f>
        <v>201000000</v>
      </c>
    </row>
    <row r="33" spans="1:19" x14ac:dyDescent="0.2">
      <c r="A33" s="169" t="s">
        <v>255</v>
      </c>
      <c r="C33" s="170">
        <v>87000000</v>
      </c>
      <c r="D33" s="170">
        <v>80000000</v>
      </c>
      <c r="E33" s="170">
        <v>80000000</v>
      </c>
      <c r="F33" s="170">
        <v>84000000</v>
      </c>
      <c r="H33" s="171">
        <f>SUM(C33:G33)</f>
        <v>331000000</v>
      </c>
      <c r="J33" s="170">
        <v>72000000</v>
      </c>
      <c r="K33" s="170">
        <v>71000000</v>
      </c>
      <c r="L33" s="170">
        <v>79000000</v>
      </c>
      <c r="M33" s="170">
        <v>78000000</v>
      </c>
      <c r="O33" s="171">
        <f>SUM(J33:N33)</f>
        <v>300000000</v>
      </c>
      <c r="Q33" s="170">
        <v>79000000</v>
      </c>
      <c r="R33" s="170">
        <v>81000000</v>
      </c>
      <c r="S33" s="170">
        <v>83000000</v>
      </c>
    </row>
    <row r="34" spans="1:19" x14ac:dyDescent="0.2">
      <c r="A34" s="169" t="s">
        <v>256</v>
      </c>
      <c r="C34" s="172">
        <v>48000000</v>
      </c>
      <c r="D34" s="172">
        <v>52000000</v>
      </c>
      <c r="E34" s="172">
        <v>59000000</v>
      </c>
      <c r="F34" s="172">
        <v>64000000</v>
      </c>
      <c r="H34" s="173">
        <f>SUM(C34:G34)</f>
        <v>223000000</v>
      </c>
      <c r="J34" s="172">
        <v>54000000</v>
      </c>
      <c r="K34" s="172">
        <v>57000000</v>
      </c>
      <c r="L34" s="172">
        <v>54000000</v>
      </c>
      <c r="M34" s="172">
        <v>61000000</v>
      </c>
      <c r="O34" s="173">
        <f>SUM(J34:N34)</f>
        <v>226000000</v>
      </c>
      <c r="Q34" s="172">
        <v>54000000</v>
      </c>
      <c r="R34" s="172">
        <v>62000000</v>
      </c>
      <c r="S34" s="172">
        <v>69000000</v>
      </c>
    </row>
    <row r="35" spans="1:19" x14ac:dyDescent="0.2">
      <c r="A35" s="169" t="s">
        <v>257</v>
      </c>
      <c r="C35" s="172">
        <v>49000000</v>
      </c>
      <c r="D35" s="172">
        <v>50000000</v>
      </c>
      <c r="E35" s="172">
        <v>51000000</v>
      </c>
      <c r="F35" s="172">
        <v>46000000</v>
      </c>
      <c r="H35" s="173">
        <f>SUM(C35:G35)</f>
        <v>196000000</v>
      </c>
      <c r="J35" s="172">
        <v>46000000</v>
      </c>
      <c r="K35" s="172">
        <v>48000000</v>
      </c>
      <c r="L35" s="172">
        <v>47000000</v>
      </c>
      <c r="M35" s="172">
        <v>47000000</v>
      </c>
      <c r="O35" s="173">
        <f>SUM(J35:N35)</f>
        <v>188000000</v>
      </c>
      <c r="Q35" s="172">
        <v>48000000</v>
      </c>
      <c r="R35" s="172">
        <v>48000000</v>
      </c>
      <c r="S35" s="172">
        <v>47000000</v>
      </c>
    </row>
    <row r="36" spans="1:19" x14ac:dyDescent="0.2">
      <c r="A36" s="169" t="s">
        <v>258</v>
      </c>
      <c r="C36" s="172">
        <v>4000000</v>
      </c>
      <c r="D36" s="172">
        <v>4000000</v>
      </c>
      <c r="E36" s="172">
        <v>5000000</v>
      </c>
      <c r="F36" s="172">
        <v>4000000</v>
      </c>
      <c r="H36" s="173">
        <f>SUM(C36:G36)</f>
        <v>17000000</v>
      </c>
      <c r="J36" s="172">
        <v>4000000</v>
      </c>
      <c r="K36" s="172">
        <v>4000000</v>
      </c>
      <c r="L36" s="172">
        <v>4000000</v>
      </c>
      <c r="M36" s="172">
        <v>3000000</v>
      </c>
      <c r="O36" s="173">
        <f>SUM(J36:N36)</f>
        <v>15000000</v>
      </c>
      <c r="Q36" s="172">
        <v>3000000</v>
      </c>
      <c r="R36" s="172">
        <v>3000000</v>
      </c>
      <c r="S36" s="172">
        <v>2000000</v>
      </c>
    </row>
    <row r="37" spans="1:19" x14ac:dyDescent="0.2">
      <c r="H37" s="174"/>
      <c r="O37" s="174"/>
    </row>
    <row r="38" spans="1:19" x14ac:dyDescent="0.2">
      <c r="A38" s="166" t="s">
        <v>126</v>
      </c>
      <c r="C38" s="167">
        <f>SUM(C39:C40)</f>
        <v>305000000</v>
      </c>
      <c r="D38" s="167">
        <f>SUM(D39:D40)</f>
        <v>289000000</v>
      </c>
      <c r="E38" s="167">
        <f>SUM(E39:E40)</f>
        <v>282000000</v>
      </c>
      <c r="F38" s="167">
        <f>SUM(F39:F40)</f>
        <v>261000000</v>
      </c>
      <c r="H38" s="168">
        <f>SUM(H39:H40)</f>
        <v>1137000000</v>
      </c>
      <c r="J38" s="167">
        <f>SUM(J39:J40)</f>
        <v>255000000</v>
      </c>
      <c r="K38" s="167">
        <f>SUM(K39:K40)</f>
        <v>240000000</v>
      </c>
      <c r="L38" s="167">
        <f>SUM(L39:L40)</f>
        <v>162000000</v>
      </c>
      <c r="M38" s="167">
        <f>SUM(M39:M40)</f>
        <v>106000000</v>
      </c>
      <c r="O38" s="168">
        <f>SUM(O39:O40)</f>
        <v>763000000</v>
      </c>
      <c r="Q38" s="167">
        <f>SUM(Q39:Q40)</f>
        <v>37000000</v>
      </c>
      <c r="R38" s="167">
        <f>SUM(R39:R40)</f>
        <v>0</v>
      </c>
      <c r="S38" s="167">
        <f>SUM(S39:S40)</f>
        <v>0</v>
      </c>
    </row>
    <row r="39" spans="1:19" x14ac:dyDescent="0.2">
      <c r="A39" s="169" t="s">
        <v>262</v>
      </c>
      <c r="C39" s="170">
        <f>-SUM('Segments ex Divestutures'!C48:C50)</f>
        <v>281000000</v>
      </c>
      <c r="D39" s="170">
        <f>-SUM('Segments ex Divestutures'!D48:D50)</f>
        <v>269000000</v>
      </c>
      <c r="E39" s="170">
        <f>-SUM('Segments ex Divestutures'!E48:E50)</f>
        <v>262000000</v>
      </c>
      <c r="F39" s="170">
        <f>-SUM('Segments ex Divestutures'!F48:F50)</f>
        <v>250000000</v>
      </c>
      <c r="H39" s="171">
        <f>SUM(C39:F39)</f>
        <v>1062000000</v>
      </c>
      <c r="J39" s="170">
        <v>248000000</v>
      </c>
      <c r="K39" s="170">
        <v>238000000</v>
      </c>
      <c r="L39" s="170">
        <v>162000000</v>
      </c>
      <c r="M39" s="170">
        <v>104000000</v>
      </c>
      <c r="O39" s="171">
        <f>SUM(J39:M39)</f>
        <v>752000000</v>
      </c>
      <c r="Q39" s="170">
        <v>36000000</v>
      </c>
      <c r="R39" s="170">
        <v>0</v>
      </c>
      <c r="S39" s="170">
        <v>0</v>
      </c>
    </row>
    <row r="40" spans="1:19" x14ac:dyDescent="0.2">
      <c r="A40" s="169" t="s">
        <v>127</v>
      </c>
      <c r="C40" s="172">
        <v>24000000</v>
      </c>
      <c r="D40" s="172">
        <v>20000000</v>
      </c>
      <c r="E40" s="172">
        <v>20000000</v>
      </c>
      <c r="F40" s="172">
        <v>11000000</v>
      </c>
      <c r="H40" s="173">
        <f>SUM(C40:F40)</f>
        <v>75000000</v>
      </c>
      <c r="J40" s="172">
        <v>7000000</v>
      </c>
      <c r="K40" s="172">
        <v>2000000</v>
      </c>
      <c r="L40" s="172">
        <v>0</v>
      </c>
      <c r="M40" s="172">
        <v>2000000</v>
      </c>
      <c r="O40" s="173">
        <f>SUM(J40:M40)</f>
        <v>11000000</v>
      </c>
      <c r="Q40" s="172">
        <v>1000000</v>
      </c>
      <c r="R40" s="172">
        <v>0</v>
      </c>
      <c r="S40" s="172">
        <v>0</v>
      </c>
    </row>
    <row r="41" spans="1:19" s="157" customFormat="1" x14ac:dyDescent="0.2"/>
    <row r="42" spans="1:19" s="157" customFormat="1" x14ac:dyDescent="0.2"/>
    <row r="43" spans="1:19" s="157" customFormat="1" hidden="1" x14ac:dyDescent="0.2"/>
    <row r="44" spans="1:19" s="157" customFormat="1" hidden="1" x14ac:dyDescent="0.2"/>
    <row r="45" spans="1:19" s="157" customFormat="1" hidden="1" x14ac:dyDescent="0.2"/>
    <row r="46" spans="1:19" s="157" customFormat="1" hidden="1" x14ac:dyDescent="0.2"/>
    <row r="47" spans="1:19" s="157" customFormat="1" hidden="1" x14ac:dyDescent="0.2"/>
    <row r="48" spans="1:19" s="157" customFormat="1" hidden="1" x14ac:dyDescent="0.2"/>
    <row r="49" s="157" customFormat="1" hidden="1" x14ac:dyDescent="0.2"/>
    <row r="50" s="157" customFormat="1" hidden="1" x14ac:dyDescent="0.2"/>
    <row r="51" s="157" customFormat="1" hidden="1" x14ac:dyDescent="0.2"/>
    <row r="52" s="157" customFormat="1" hidden="1" x14ac:dyDescent="0.2"/>
    <row r="53" s="157" customFormat="1" hidden="1" x14ac:dyDescent="0.2"/>
    <row r="54" s="157" customFormat="1" hidden="1" x14ac:dyDescent="0.2"/>
    <row r="55" s="157" customFormat="1" hidden="1" x14ac:dyDescent="0.2"/>
    <row r="56" s="157" customFormat="1" hidden="1" x14ac:dyDescent="0.2"/>
    <row r="57" s="157" customFormat="1" hidden="1" x14ac:dyDescent="0.2"/>
    <row r="58" s="157" customFormat="1" hidden="1" x14ac:dyDescent="0.2"/>
    <row r="59" s="157" customFormat="1" hidden="1" x14ac:dyDescent="0.2"/>
    <row r="60" s="157" customFormat="1" hidden="1" x14ac:dyDescent="0.2"/>
    <row r="61" s="157" customFormat="1" hidden="1" x14ac:dyDescent="0.2"/>
    <row r="62" s="157" customFormat="1" hidden="1" x14ac:dyDescent="0.2"/>
  </sheetData>
  <mergeCells count="1">
    <mergeCell ref="A1:H1"/>
  </mergeCells>
  <hyperlinks>
    <hyperlink ref="S4" location="Index!A1" display="Back" xr:uid="{470FA042-5DCF-49BB-A715-CD8AD5595E6E}"/>
  </hyperlinks>
  <pageMargins left="0.75" right="0.75" top="1" bottom="1" header="0.5" footer="0.5"/>
  <pageSetup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698F-9B29-473E-B7C9-7BCF4BDE6CB3}">
  <sheetPr>
    <pageSetUpPr fitToPage="1"/>
  </sheetPr>
  <dimension ref="A1:V38"/>
  <sheetViews>
    <sheetView showRuler="0" zoomScaleNormal="100" workbookViewId="0"/>
  </sheetViews>
  <sheetFormatPr defaultColWidth="0" defaultRowHeight="12.75" zeroHeight="1" x14ac:dyDescent="0.2"/>
  <cols>
    <col min="1" max="1" width="4" style="50" customWidth="1"/>
    <col min="2" max="2" width="58.7109375" style="50" customWidth="1"/>
    <col min="3" max="3" width="0.85546875" style="50" customWidth="1"/>
    <col min="4" max="7" width="12.85546875" style="50" customWidth="1"/>
    <col min="8" max="8" width="1" style="50" customWidth="1"/>
    <col min="9" max="9" width="12.85546875" style="50" customWidth="1"/>
    <col min="10" max="10" width="1" style="50" customWidth="1"/>
    <col min="11" max="14" width="12.85546875" style="50" customWidth="1"/>
    <col min="15" max="15" width="1" style="50" customWidth="1"/>
    <col min="16" max="16" width="12.85546875" style="50" customWidth="1"/>
    <col min="17" max="17" width="0.85546875" style="50" customWidth="1"/>
    <col min="18" max="20" width="12.85546875" style="50" customWidth="1"/>
    <col min="21" max="21" width="0.85546875" style="50" customWidth="1"/>
    <col min="22" max="22" width="8.42578125" style="50" customWidth="1"/>
    <col min="23" max="16384" width="13.7109375" style="50" hidden="1"/>
  </cols>
  <sheetData>
    <row r="1" spans="1:20" x14ac:dyDescent="0.2"/>
    <row r="2" spans="1:20" ht="60.75" customHeight="1" x14ac:dyDescent="0.2">
      <c r="B2" s="51"/>
      <c r="S2" s="93" t="s">
        <v>10</v>
      </c>
    </row>
    <row r="3" spans="1:20" x14ac:dyDescent="0.2"/>
    <row r="4" spans="1:20" x14ac:dyDescent="0.2"/>
    <row r="5" spans="1:20" x14ac:dyDescent="0.2">
      <c r="A5" s="145" t="s">
        <v>11</v>
      </c>
      <c r="B5" s="141"/>
    </row>
    <row r="6" spans="1:20" x14ac:dyDescent="0.2">
      <c r="A6" s="142" t="s">
        <v>12</v>
      </c>
      <c r="B6" s="141"/>
      <c r="D6" s="54" t="s">
        <v>128</v>
      </c>
      <c r="E6" s="54" t="s">
        <v>129</v>
      </c>
      <c r="F6" s="54" t="s">
        <v>130</v>
      </c>
      <c r="G6" s="54" t="s">
        <v>131</v>
      </c>
      <c r="I6" s="2" t="s">
        <v>132</v>
      </c>
      <c r="K6" s="54" t="s">
        <v>133</v>
      </c>
      <c r="L6" s="54" t="s">
        <v>134</v>
      </c>
      <c r="M6" s="54" t="s">
        <v>135</v>
      </c>
      <c r="N6" s="54" t="s">
        <v>136</v>
      </c>
      <c r="P6" s="2" t="s">
        <v>137</v>
      </c>
      <c r="R6" s="54" t="s">
        <v>138</v>
      </c>
      <c r="S6" s="54" t="s">
        <v>139</v>
      </c>
      <c r="T6" s="54" t="s">
        <v>140</v>
      </c>
    </row>
    <row r="7" spans="1:20" x14ac:dyDescent="0.2">
      <c r="A7" s="55"/>
      <c r="B7" s="55"/>
      <c r="D7" s="55"/>
      <c r="E7" s="55"/>
      <c r="F7" s="55"/>
      <c r="G7" s="55"/>
      <c r="I7" s="3"/>
      <c r="K7" s="55"/>
      <c r="L7" s="55"/>
      <c r="M7" s="55"/>
      <c r="N7" s="55"/>
      <c r="P7" s="3"/>
      <c r="R7" s="55"/>
      <c r="S7" s="55"/>
      <c r="T7" s="55"/>
    </row>
    <row r="8" spans="1:20" x14ac:dyDescent="0.2">
      <c r="B8" s="56" t="s">
        <v>23</v>
      </c>
      <c r="D8" s="57">
        <v>1553000000</v>
      </c>
      <c r="E8" s="57">
        <v>1496000000</v>
      </c>
      <c r="F8" s="57">
        <v>1480000000</v>
      </c>
      <c r="G8" s="57">
        <v>1493000000</v>
      </c>
      <c r="I8" s="4">
        <f>SUM(D8:G8)</f>
        <v>6022000000</v>
      </c>
      <c r="K8" s="57">
        <v>1420000000</v>
      </c>
      <c r="L8" s="57">
        <v>1387000000</v>
      </c>
      <c r="M8" s="57">
        <v>1304000000</v>
      </c>
      <c r="N8" s="57">
        <v>1282000000</v>
      </c>
      <c r="P8" s="4">
        <f>SUM(K8:N8)</f>
        <v>5393000000</v>
      </c>
      <c r="R8" s="57">
        <v>1158000000</v>
      </c>
      <c r="S8" s="57">
        <v>1112000000</v>
      </c>
      <c r="T8" s="57">
        <v>1098000000</v>
      </c>
    </row>
    <row r="9" spans="1:20" x14ac:dyDescent="0.2">
      <c r="I9" s="5"/>
      <c r="P9" s="5"/>
    </row>
    <row r="10" spans="1:20" x14ac:dyDescent="0.2">
      <c r="A10" s="147" t="s">
        <v>13</v>
      </c>
      <c r="B10" s="141"/>
      <c r="I10" s="5"/>
      <c r="P10" s="5"/>
    </row>
    <row r="11" spans="1:20" ht="29.1" customHeight="1" x14ac:dyDescent="0.2">
      <c r="B11" s="59" t="s">
        <v>141</v>
      </c>
      <c r="D11" s="60">
        <v>1233000000</v>
      </c>
      <c r="E11" s="60">
        <v>1185000000</v>
      </c>
      <c r="F11" s="60">
        <v>1158000000</v>
      </c>
      <c r="G11" s="60">
        <v>1154000000</v>
      </c>
      <c r="I11" s="6">
        <f t="shared" ref="I11:I22" si="0">SUM(D11:G11)</f>
        <v>4730000000</v>
      </c>
      <c r="K11" s="60">
        <v>1115000000</v>
      </c>
      <c r="L11" s="60">
        <v>1073000000</v>
      </c>
      <c r="M11" s="60">
        <v>1005000000</v>
      </c>
      <c r="N11" s="60">
        <v>989000000</v>
      </c>
      <c r="P11" s="6">
        <f t="shared" ref="P11:P22" si="1">SUM(K11:N11)</f>
        <v>4182000000</v>
      </c>
      <c r="R11" s="60">
        <v>906000000</v>
      </c>
      <c r="S11" s="60">
        <v>879000000</v>
      </c>
      <c r="T11" s="60">
        <v>859000000</v>
      </c>
    </row>
    <row r="12" spans="1:20" ht="29.1" customHeight="1" x14ac:dyDescent="0.2">
      <c r="B12" s="59" t="s">
        <v>142</v>
      </c>
      <c r="D12" s="60">
        <v>166000000</v>
      </c>
      <c r="E12" s="60">
        <v>153000000</v>
      </c>
      <c r="F12" s="60">
        <v>144000000</v>
      </c>
      <c r="G12" s="60">
        <v>148000000</v>
      </c>
      <c r="I12" s="6">
        <f t="shared" si="0"/>
        <v>611000000</v>
      </c>
      <c r="K12" s="60">
        <v>143000000</v>
      </c>
      <c r="L12" s="60">
        <v>145000000</v>
      </c>
      <c r="M12" s="60">
        <v>139000000</v>
      </c>
      <c r="N12" s="60">
        <v>133000000</v>
      </c>
      <c r="P12" s="6">
        <f t="shared" si="1"/>
        <v>560000000</v>
      </c>
      <c r="R12" s="60">
        <v>127000000</v>
      </c>
      <c r="S12" s="60">
        <v>121000000</v>
      </c>
      <c r="T12" s="60">
        <v>112000000</v>
      </c>
    </row>
    <row r="13" spans="1:20" ht="29.1" customHeight="1" x14ac:dyDescent="0.2">
      <c r="B13" s="59" t="s">
        <v>143</v>
      </c>
      <c r="D13" s="60">
        <v>4000000</v>
      </c>
      <c r="E13" s="60">
        <v>3000000</v>
      </c>
      <c r="F13" s="60">
        <v>3000000</v>
      </c>
      <c r="G13" s="60">
        <v>2000000</v>
      </c>
      <c r="I13" s="6">
        <f t="shared" si="0"/>
        <v>12000000</v>
      </c>
      <c r="K13" s="60">
        <v>2000000</v>
      </c>
      <c r="L13" s="60">
        <v>3000000</v>
      </c>
      <c r="M13" s="60">
        <v>2000000</v>
      </c>
      <c r="N13" s="60">
        <v>4000000</v>
      </c>
      <c r="P13" s="6">
        <f t="shared" si="1"/>
        <v>11000000</v>
      </c>
      <c r="R13" s="60">
        <v>3000000</v>
      </c>
      <c r="S13" s="60">
        <v>2000000</v>
      </c>
      <c r="T13" s="60">
        <v>1000000</v>
      </c>
    </row>
    <row r="14" spans="1:20" ht="16.7" customHeight="1" x14ac:dyDescent="0.2">
      <c r="B14" s="59" t="s">
        <v>144</v>
      </c>
      <c r="D14" s="60">
        <v>125000000</v>
      </c>
      <c r="E14" s="60">
        <v>129000000</v>
      </c>
      <c r="F14" s="60">
        <v>122000000</v>
      </c>
      <c r="G14" s="60">
        <v>119000000</v>
      </c>
      <c r="I14" s="6">
        <f t="shared" si="0"/>
        <v>495000000</v>
      </c>
      <c r="K14" s="60">
        <v>116000000</v>
      </c>
      <c r="L14" s="60">
        <v>116000000</v>
      </c>
      <c r="M14" s="60">
        <v>113000000</v>
      </c>
      <c r="N14" s="60">
        <v>115000000</v>
      </c>
      <c r="P14" s="6">
        <f t="shared" si="1"/>
        <v>460000000</v>
      </c>
      <c r="R14" s="60">
        <v>115000000</v>
      </c>
      <c r="S14" s="60">
        <v>112000000</v>
      </c>
      <c r="T14" s="60">
        <v>115000000</v>
      </c>
    </row>
    <row r="15" spans="1:20" ht="16.7" customHeight="1" x14ac:dyDescent="0.2">
      <c r="B15" s="59" t="s">
        <v>145</v>
      </c>
      <c r="D15" s="60">
        <v>18000000</v>
      </c>
      <c r="E15" s="60">
        <v>36000000</v>
      </c>
      <c r="F15" s="60">
        <v>22000000</v>
      </c>
      <c r="G15" s="60">
        <v>25000000</v>
      </c>
      <c r="I15" s="6">
        <f t="shared" si="0"/>
        <v>101000000</v>
      </c>
      <c r="K15" s="60">
        <v>20000000</v>
      </c>
      <c r="L15" s="60">
        <v>17000000</v>
      </c>
      <c r="M15" s="60">
        <v>31000000</v>
      </c>
      <c r="N15" s="60">
        <v>13000000</v>
      </c>
      <c r="P15" s="6">
        <f t="shared" si="1"/>
        <v>81000000</v>
      </c>
      <c r="R15" s="60">
        <v>16000000</v>
      </c>
      <c r="S15" s="60">
        <v>26000000</v>
      </c>
      <c r="T15" s="60">
        <v>8000000</v>
      </c>
    </row>
    <row r="16" spans="1:20" x14ac:dyDescent="0.2">
      <c r="B16" s="59" t="s">
        <v>146</v>
      </c>
      <c r="D16" s="60">
        <v>36000000</v>
      </c>
      <c r="E16" s="60">
        <v>34000000</v>
      </c>
      <c r="F16" s="60">
        <v>35000000</v>
      </c>
      <c r="G16" s="60">
        <v>32000000</v>
      </c>
      <c r="I16" s="6">
        <f t="shared" si="0"/>
        <v>137000000</v>
      </c>
      <c r="K16" s="60">
        <v>33000000</v>
      </c>
      <c r="L16" s="60">
        <v>37000000</v>
      </c>
      <c r="M16" s="60">
        <v>22000000</v>
      </c>
      <c r="N16" s="60">
        <v>20000000</v>
      </c>
      <c r="P16" s="6">
        <f t="shared" si="1"/>
        <v>112000000</v>
      </c>
      <c r="R16" s="60">
        <v>20000000</v>
      </c>
      <c r="S16" s="60">
        <v>20000000</v>
      </c>
      <c r="T16" s="60">
        <v>20000000</v>
      </c>
    </row>
    <row r="17" spans="1:21" ht="16.7" customHeight="1" x14ac:dyDescent="0.2">
      <c r="B17" s="59" t="s">
        <v>59</v>
      </c>
      <c r="D17" s="60">
        <v>0</v>
      </c>
      <c r="E17" s="60">
        <v>0</v>
      </c>
      <c r="F17" s="60">
        <v>0</v>
      </c>
      <c r="G17" s="60">
        <v>0</v>
      </c>
      <c r="I17" s="6">
        <f t="shared" si="0"/>
        <v>0</v>
      </c>
      <c r="K17" s="60">
        <v>0</v>
      </c>
      <c r="L17" s="60">
        <v>0</v>
      </c>
      <c r="M17" s="60">
        <v>108000000</v>
      </c>
      <c r="N17" s="60">
        <v>0</v>
      </c>
      <c r="P17" s="6">
        <f t="shared" si="1"/>
        <v>108000000</v>
      </c>
      <c r="R17" s="60">
        <v>0</v>
      </c>
      <c r="S17" s="60">
        <v>0</v>
      </c>
      <c r="T17" s="60">
        <v>0</v>
      </c>
    </row>
    <row r="18" spans="1:21" ht="16.7" customHeight="1" x14ac:dyDescent="0.2">
      <c r="B18" s="59" t="s">
        <v>147</v>
      </c>
      <c r="D18" s="60">
        <v>0</v>
      </c>
      <c r="E18" s="60">
        <v>0</v>
      </c>
      <c r="F18" s="60">
        <v>0</v>
      </c>
      <c r="G18" s="60">
        <v>0</v>
      </c>
      <c r="I18" s="6">
        <f t="shared" si="0"/>
        <v>0</v>
      </c>
      <c r="K18" s="60">
        <v>0</v>
      </c>
      <c r="L18" s="60">
        <v>0</v>
      </c>
      <c r="M18" s="60">
        <v>0</v>
      </c>
      <c r="N18" s="60">
        <v>0</v>
      </c>
      <c r="P18" s="6">
        <f t="shared" si="1"/>
        <v>0</v>
      </c>
      <c r="R18" s="60">
        <v>284000000</v>
      </c>
      <c r="S18" s="60">
        <v>1067000000</v>
      </c>
      <c r="T18" s="60">
        <v>0</v>
      </c>
    </row>
    <row r="19" spans="1:21" x14ac:dyDescent="0.2">
      <c r="B19" s="59" t="s">
        <v>148</v>
      </c>
      <c r="D19" s="60">
        <v>0</v>
      </c>
      <c r="E19" s="60">
        <v>-25000000</v>
      </c>
      <c r="F19" s="60">
        <v>-16000000</v>
      </c>
      <c r="G19" s="60">
        <v>-1000000</v>
      </c>
      <c r="I19" s="6">
        <f t="shared" si="0"/>
        <v>-42000000</v>
      </c>
      <c r="K19" s="60">
        <v>15000000</v>
      </c>
      <c r="L19" s="60">
        <v>-60000000</v>
      </c>
      <c r="M19" s="60">
        <v>54000000</v>
      </c>
      <c r="N19" s="60">
        <v>33000000</v>
      </c>
      <c r="P19" s="6">
        <f t="shared" si="1"/>
        <v>42000000</v>
      </c>
      <c r="R19" s="60">
        <v>14000000</v>
      </c>
      <c r="S19" s="60">
        <v>2000000</v>
      </c>
      <c r="T19" s="60">
        <v>3000000</v>
      </c>
    </row>
    <row r="20" spans="1:21" x14ac:dyDescent="0.2">
      <c r="B20" s="59" t="s">
        <v>149</v>
      </c>
      <c r="D20" s="60">
        <v>-11000000</v>
      </c>
      <c r="E20" s="60">
        <v>-9000000</v>
      </c>
      <c r="F20" s="60">
        <v>6000000</v>
      </c>
      <c r="G20" s="60">
        <v>3000000</v>
      </c>
      <c r="I20" s="6">
        <f t="shared" si="0"/>
        <v>-11000000</v>
      </c>
      <c r="K20" s="60">
        <v>31000000</v>
      </c>
      <c r="L20" s="60">
        <v>4000000</v>
      </c>
      <c r="M20" s="60">
        <v>78000000</v>
      </c>
      <c r="N20" s="60">
        <v>114000000</v>
      </c>
      <c r="P20" s="6">
        <f t="shared" si="1"/>
        <v>227000000</v>
      </c>
      <c r="R20" s="60">
        <v>12000000</v>
      </c>
      <c r="S20" s="60">
        <v>1000000</v>
      </c>
      <c r="T20" s="60">
        <v>2000000</v>
      </c>
    </row>
    <row r="21" spans="1:21" x14ac:dyDescent="0.2">
      <c r="B21" s="59" t="s">
        <v>150</v>
      </c>
      <c r="D21" s="60">
        <v>5000000</v>
      </c>
      <c r="E21" s="60">
        <v>1000000</v>
      </c>
      <c r="F21" s="60">
        <v>2000000</v>
      </c>
      <c r="G21" s="60">
        <v>4000000</v>
      </c>
      <c r="I21" s="6">
        <f t="shared" si="0"/>
        <v>12000000</v>
      </c>
      <c r="K21" s="60">
        <v>0</v>
      </c>
      <c r="L21" s="60">
        <v>0</v>
      </c>
      <c r="M21" s="60">
        <v>0</v>
      </c>
      <c r="N21" s="60">
        <v>0</v>
      </c>
      <c r="P21" s="6">
        <f t="shared" si="1"/>
        <v>0</v>
      </c>
      <c r="R21" s="60">
        <v>0</v>
      </c>
      <c r="S21" s="60">
        <v>0</v>
      </c>
      <c r="T21" s="60">
        <v>0</v>
      </c>
    </row>
    <row r="22" spans="1:21" x14ac:dyDescent="0.2">
      <c r="B22" s="61" t="s">
        <v>151</v>
      </c>
      <c r="D22" s="62">
        <v>-1000000</v>
      </c>
      <c r="E22" s="62">
        <v>0</v>
      </c>
      <c r="F22" s="62">
        <v>-9000000</v>
      </c>
      <c r="G22" s="62">
        <v>3000000</v>
      </c>
      <c r="I22" s="7">
        <f t="shared" si="0"/>
        <v>-7000000</v>
      </c>
      <c r="K22" s="62">
        <v>-1000000</v>
      </c>
      <c r="L22" s="62">
        <v>-2000000</v>
      </c>
      <c r="M22" s="62">
        <v>4000000</v>
      </c>
      <c r="N22" s="62">
        <v>4000000</v>
      </c>
      <c r="P22" s="7">
        <f t="shared" si="1"/>
        <v>5000000</v>
      </c>
      <c r="R22" s="62">
        <v>-1000000</v>
      </c>
      <c r="S22" s="62">
        <v>1000000</v>
      </c>
      <c r="T22" s="62">
        <v>-8000000</v>
      </c>
    </row>
    <row r="23" spans="1:21" ht="13.5" thickBot="1" x14ac:dyDescent="0.25">
      <c r="A23" s="143" t="s">
        <v>14</v>
      </c>
      <c r="B23" s="143"/>
      <c r="D23" s="63">
        <f>SUM(D11:D22)</f>
        <v>1575000000</v>
      </c>
      <c r="E23" s="63">
        <f>SUM(E11:E22)</f>
        <v>1507000000</v>
      </c>
      <c r="F23" s="63">
        <f>SUM(F11:F22)</f>
        <v>1467000000</v>
      </c>
      <c r="G23" s="63">
        <f>SUM(G11:G22)</f>
        <v>1489000000</v>
      </c>
      <c r="I23" s="8">
        <f>SUM(I11:I22)</f>
        <v>6038000000</v>
      </c>
      <c r="K23" s="63">
        <f>SUM(K11:K22)</f>
        <v>1474000000</v>
      </c>
      <c r="L23" s="63">
        <f>SUM(L11:L22)</f>
        <v>1333000000</v>
      </c>
      <c r="M23" s="63">
        <f>SUM(M11:M22)</f>
        <v>1556000000</v>
      </c>
      <c r="N23" s="63">
        <f>SUM(N11:N22)</f>
        <v>1425000000</v>
      </c>
      <c r="P23" s="8">
        <f>SUM(P11:P22)</f>
        <v>5788000000</v>
      </c>
      <c r="R23" s="63">
        <f>SUM(R11:R22)</f>
        <v>1496000000</v>
      </c>
      <c r="S23" s="63">
        <f>SUM(S11:S22)</f>
        <v>2231000000</v>
      </c>
      <c r="T23" s="63">
        <f>SUM(T11:T22)</f>
        <v>1112000000</v>
      </c>
      <c r="U23" s="69"/>
    </row>
    <row r="24" spans="1:21" ht="13.5" thickTop="1" x14ac:dyDescent="0.2">
      <c r="A24" s="64"/>
      <c r="B24" s="64"/>
      <c r="D24" s="64"/>
      <c r="E24" s="64"/>
      <c r="F24" s="64"/>
      <c r="G24" s="64"/>
      <c r="I24" s="9"/>
      <c r="K24" s="64"/>
      <c r="L24" s="64"/>
      <c r="M24" s="64"/>
      <c r="N24" s="64"/>
      <c r="P24" s="9"/>
      <c r="R24" s="64"/>
      <c r="S24" s="64"/>
      <c r="T24" s="64"/>
      <c r="U24" s="64"/>
    </row>
    <row r="25" spans="1:21" x14ac:dyDescent="0.2">
      <c r="A25" s="147" t="s">
        <v>152</v>
      </c>
      <c r="B25" s="141"/>
      <c r="D25" s="60">
        <f>D8-D23</f>
        <v>-22000000</v>
      </c>
      <c r="E25" s="60">
        <f>E8-E23</f>
        <v>-11000000</v>
      </c>
      <c r="F25" s="60">
        <f>F8-F23</f>
        <v>13000000</v>
      </c>
      <c r="G25" s="60">
        <f>G8-G23</f>
        <v>4000000</v>
      </c>
      <c r="I25" s="6">
        <f>I8-I23</f>
        <v>-16000000</v>
      </c>
      <c r="K25" s="60">
        <f>K8-K23</f>
        <v>-54000000</v>
      </c>
      <c r="L25" s="60">
        <f>L8-L23</f>
        <v>54000000</v>
      </c>
      <c r="M25" s="60">
        <f>M8-M23</f>
        <v>-252000000</v>
      </c>
      <c r="N25" s="60">
        <f>N8-N23</f>
        <v>-143000000</v>
      </c>
      <c r="P25" s="6">
        <f>P8-P23</f>
        <v>-395000000</v>
      </c>
      <c r="R25" s="60">
        <f>R8-R23</f>
        <v>-338000000</v>
      </c>
      <c r="S25" s="60">
        <f>S8-S23</f>
        <v>-1119000000</v>
      </c>
      <c r="T25" s="60">
        <f>T8-T23</f>
        <v>-14000000</v>
      </c>
    </row>
    <row r="26" spans="1:21" x14ac:dyDescent="0.2">
      <c r="B26" s="61" t="s">
        <v>153</v>
      </c>
      <c r="D26" s="62">
        <v>-12000000</v>
      </c>
      <c r="E26" s="62">
        <v>-7000000</v>
      </c>
      <c r="F26" s="62">
        <v>30000000</v>
      </c>
      <c r="G26" s="62">
        <v>-204000000</v>
      </c>
      <c r="I26" s="7">
        <f>SUM(D26:G26)</f>
        <v>-193000000</v>
      </c>
      <c r="K26" s="62">
        <v>-4000000</v>
      </c>
      <c r="L26" s="62">
        <v>43000000</v>
      </c>
      <c r="M26" s="62">
        <v>-15000000</v>
      </c>
      <c r="N26" s="62">
        <v>-3000000</v>
      </c>
      <c r="P26" s="7">
        <v>21000000</v>
      </c>
      <c r="R26" s="62">
        <v>-30000000</v>
      </c>
      <c r="S26" s="62">
        <v>-90000000</v>
      </c>
      <c r="T26" s="62">
        <v>2000000</v>
      </c>
    </row>
    <row r="27" spans="1:21" x14ac:dyDescent="0.2">
      <c r="A27" s="146" t="s">
        <v>15</v>
      </c>
      <c r="B27" s="146"/>
      <c r="D27" s="65">
        <f>D25-D26</f>
        <v>-10000000</v>
      </c>
      <c r="E27" s="65">
        <f>E25-E26</f>
        <v>-4000000</v>
      </c>
      <c r="F27" s="65">
        <f>F25-F26</f>
        <v>-17000000</v>
      </c>
      <c r="G27" s="65">
        <f>G25-G26</f>
        <v>208000000</v>
      </c>
      <c r="I27" s="10">
        <f>I25-I26</f>
        <v>177000000</v>
      </c>
      <c r="K27" s="65">
        <f>K25-K26</f>
        <v>-50000000</v>
      </c>
      <c r="L27" s="65">
        <f>L25-L26</f>
        <v>11000000</v>
      </c>
      <c r="M27" s="65">
        <f>M25-M26</f>
        <v>-237000000</v>
      </c>
      <c r="N27" s="65">
        <f>N25-N26</f>
        <v>-140000000</v>
      </c>
      <c r="P27" s="10">
        <f>P25-P26</f>
        <v>-416000000</v>
      </c>
      <c r="R27" s="65">
        <f>R25-R26</f>
        <v>-308000000</v>
      </c>
      <c r="S27" s="65">
        <f>S25-S26</f>
        <v>-1029000000</v>
      </c>
      <c r="T27" s="65">
        <f>T25-T26</f>
        <v>-16000000</v>
      </c>
    </row>
    <row r="28" spans="1:21" x14ac:dyDescent="0.2">
      <c r="A28" s="142" t="s">
        <v>16</v>
      </c>
      <c r="B28" s="141"/>
      <c r="D28" s="62">
        <v>4000000</v>
      </c>
      <c r="E28" s="62">
        <v>0</v>
      </c>
      <c r="F28" s="62">
        <v>0</v>
      </c>
      <c r="G28" s="62">
        <v>0</v>
      </c>
      <c r="I28" s="7">
        <f>SUM(D28:G28)</f>
        <v>4000000</v>
      </c>
      <c r="K28" s="62">
        <v>0</v>
      </c>
      <c r="L28" s="62">
        <v>0</v>
      </c>
      <c r="M28" s="62">
        <v>0</v>
      </c>
      <c r="N28" s="62">
        <v>0</v>
      </c>
      <c r="P28" s="7">
        <f>SUM(K28:N28)</f>
        <v>0</v>
      </c>
      <c r="R28" s="62">
        <v>0</v>
      </c>
      <c r="S28" s="62">
        <v>0</v>
      </c>
      <c r="T28" s="62">
        <v>0</v>
      </c>
    </row>
    <row r="29" spans="1:21" ht="13.5" thickBot="1" x14ac:dyDescent="0.25">
      <c r="A29" s="143" t="s">
        <v>154</v>
      </c>
      <c r="B29" s="143"/>
      <c r="D29" s="66">
        <f>SUM(D27:D28)</f>
        <v>-6000000</v>
      </c>
      <c r="E29" s="66">
        <f>SUM(E27:E28)</f>
        <v>-4000000</v>
      </c>
      <c r="F29" s="66">
        <f>SUM(F27:F28)</f>
        <v>-17000000</v>
      </c>
      <c r="G29" s="66">
        <f>SUM(G27:G28)</f>
        <v>208000000</v>
      </c>
      <c r="I29" s="11">
        <f>SUM(I27:I28)</f>
        <v>181000000</v>
      </c>
      <c r="K29" s="66">
        <f>SUM(K27:K28)</f>
        <v>-50000000</v>
      </c>
      <c r="L29" s="66">
        <f>SUM(L27:L28)</f>
        <v>11000000</v>
      </c>
      <c r="M29" s="66">
        <f>SUM(M27:M28)</f>
        <v>-237000000</v>
      </c>
      <c r="N29" s="66">
        <f>SUM(N27:N28)</f>
        <v>-140000000</v>
      </c>
      <c r="P29" s="11">
        <f>SUM(P27:P28)</f>
        <v>-416000000</v>
      </c>
      <c r="R29" s="66">
        <f>SUM(R27:R28)</f>
        <v>-308000000</v>
      </c>
      <c r="S29" s="66">
        <f>SUM(S27:S28)</f>
        <v>-1029000000</v>
      </c>
      <c r="T29" s="66">
        <f>SUM(T27:T28)</f>
        <v>-16000000</v>
      </c>
    </row>
    <row r="30" spans="1:21" ht="13.5" thickTop="1" x14ac:dyDescent="0.2">
      <c r="A30" s="64"/>
      <c r="B30" s="64"/>
      <c r="D30" s="64"/>
      <c r="E30" s="64"/>
      <c r="F30" s="64"/>
      <c r="G30" s="64"/>
      <c r="I30" s="9"/>
      <c r="K30" s="64"/>
      <c r="L30" s="64"/>
      <c r="M30" s="64"/>
      <c r="N30" s="64"/>
      <c r="P30" s="9"/>
      <c r="R30" s="64"/>
      <c r="S30" s="64"/>
      <c r="T30" s="64"/>
    </row>
    <row r="31" spans="1:21" x14ac:dyDescent="0.2">
      <c r="A31" s="144" t="s">
        <v>17</v>
      </c>
      <c r="B31" s="141"/>
      <c r="I31" s="12"/>
      <c r="P31" s="12"/>
    </row>
    <row r="32" spans="1:21" ht="13.5" thickBot="1" x14ac:dyDescent="0.25">
      <c r="A32" s="145" t="s">
        <v>18</v>
      </c>
      <c r="B32" s="141"/>
      <c r="D32" s="67">
        <v>-0.06</v>
      </c>
      <c r="E32" s="67">
        <v>-0.03</v>
      </c>
      <c r="F32" s="67">
        <v>-0.09</v>
      </c>
      <c r="G32" s="67">
        <v>0.98</v>
      </c>
      <c r="I32" s="13">
        <v>0.81</v>
      </c>
      <c r="K32" s="67">
        <v>-0.26</v>
      </c>
      <c r="L32" s="67">
        <v>0.04</v>
      </c>
      <c r="M32" s="67">
        <v>-1.1599999999999999</v>
      </c>
      <c r="N32" s="67">
        <v>-0.69</v>
      </c>
      <c r="P32" s="13">
        <v>-2.06</v>
      </c>
      <c r="R32" s="67">
        <v>-1.49</v>
      </c>
      <c r="S32" s="67">
        <v>-4.9400000000000004</v>
      </c>
      <c r="T32" s="67">
        <v>-0.09</v>
      </c>
    </row>
    <row r="33" spans="1:20" ht="13.5" thickTop="1" x14ac:dyDescent="0.2">
      <c r="D33" s="64"/>
      <c r="E33" s="64"/>
      <c r="F33" s="64"/>
      <c r="G33" s="64"/>
      <c r="I33" s="9"/>
      <c r="K33" s="64"/>
      <c r="L33" s="64"/>
      <c r="M33" s="64"/>
      <c r="N33" s="64"/>
      <c r="P33" s="9"/>
      <c r="R33" s="64"/>
      <c r="S33" s="64"/>
      <c r="T33" s="64"/>
    </row>
    <row r="34" spans="1:20" x14ac:dyDescent="0.2">
      <c r="A34" s="145" t="s">
        <v>19</v>
      </c>
      <c r="B34" s="141"/>
      <c r="D34" s="68">
        <v>203400000</v>
      </c>
      <c r="E34" s="68">
        <v>203673000</v>
      </c>
      <c r="F34" s="68">
        <v>204356000</v>
      </c>
      <c r="G34" s="68">
        <v>212873000</v>
      </c>
      <c r="I34" s="14">
        <v>206693000</v>
      </c>
      <c r="K34" s="68">
        <v>205093000</v>
      </c>
      <c r="L34" s="68">
        <v>208889000</v>
      </c>
      <c r="M34" s="68">
        <v>206605000</v>
      </c>
      <c r="N34" s="68">
        <v>207103000</v>
      </c>
      <c r="P34" s="14">
        <v>206056000</v>
      </c>
      <c r="R34" s="68">
        <v>207944000</v>
      </c>
      <c r="S34" s="68">
        <v>208496000</v>
      </c>
      <c r="T34" s="68">
        <v>209626000</v>
      </c>
    </row>
    <row r="35" spans="1:20" x14ac:dyDescent="0.2"/>
    <row r="36" spans="1:20" ht="30" customHeight="1" x14ac:dyDescent="0.2">
      <c r="A36" s="145" t="s">
        <v>20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</row>
    <row r="37" spans="1:20" x14ac:dyDescent="0.2">
      <c r="A37" s="141"/>
      <c r="B37" s="141"/>
    </row>
    <row r="38" spans="1:20" x14ac:dyDescent="0.2"/>
  </sheetData>
  <mergeCells count="13">
    <mergeCell ref="A27:B27"/>
    <mergeCell ref="A5:B5"/>
    <mergeCell ref="A6:B6"/>
    <mergeCell ref="A10:B10"/>
    <mergeCell ref="A23:B23"/>
    <mergeCell ref="A25:B25"/>
    <mergeCell ref="A37:B37"/>
    <mergeCell ref="A28:B28"/>
    <mergeCell ref="A29:B29"/>
    <mergeCell ref="A31:B31"/>
    <mergeCell ref="A32:B32"/>
    <mergeCell ref="A34:B34"/>
    <mergeCell ref="A36:S36"/>
  </mergeCells>
  <hyperlinks>
    <hyperlink ref="S2" location="Index!A1" display="Back" xr:uid="{81C1063E-EE63-4E4F-A127-6FA7693219E5}"/>
  </hyperlinks>
  <pageMargins left="0.75" right="0.75" top="1" bottom="1" header="0.5" footer="0.5"/>
  <pageSetup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5DAE8-6E09-4CB0-B43E-7B054D56200F}">
  <sheetPr>
    <pageSetUpPr fitToPage="1"/>
  </sheetPr>
  <dimension ref="A1:U101"/>
  <sheetViews>
    <sheetView showRuler="0" zoomScaleNormal="100" workbookViewId="0"/>
  </sheetViews>
  <sheetFormatPr defaultColWidth="0" defaultRowHeight="12.75" zeroHeight="1" x14ac:dyDescent="0.2"/>
  <cols>
    <col min="1" max="1" width="56.42578125" style="50" customWidth="1"/>
    <col min="2" max="2" width="0.85546875" style="50" customWidth="1"/>
    <col min="3" max="6" width="12.85546875" style="50" customWidth="1"/>
    <col min="7" max="7" width="1" style="50" customWidth="1"/>
    <col min="8" max="8" width="12.85546875" style="50" customWidth="1"/>
    <col min="9" max="9" width="1" style="50" customWidth="1"/>
    <col min="10" max="13" width="12.85546875" style="50" customWidth="1"/>
    <col min="14" max="14" width="1" style="50" customWidth="1"/>
    <col min="15" max="15" width="12.85546875" style="50" customWidth="1"/>
    <col min="16" max="16" width="0.85546875" style="50" customWidth="1"/>
    <col min="17" max="19" width="12.85546875" style="50" customWidth="1"/>
    <col min="20" max="20" width="0.85546875" style="50" customWidth="1"/>
    <col min="21" max="21" width="13.7109375" style="50" customWidth="1"/>
    <col min="22" max="16384" width="13.7109375" style="50" hidden="1"/>
  </cols>
  <sheetData>
    <row r="1" spans="1:21" customForma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93" t="s">
        <v>10</v>
      </c>
      <c r="T1" s="50"/>
      <c r="U1" s="50"/>
    </row>
    <row r="2" spans="1:21" customFormat="1" ht="52.5" customHeight="1" x14ac:dyDescent="0.2">
      <c r="A2" s="51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customForma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customForma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customFormat="1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1" customFormat="1" ht="30" customHeight="1" x14ac:dyDescent="0.2">
      <c r="A6" s="56" t="s">
        <v>21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1" customFormat="1" x14ac:dyDescent="0.2">
      <c r="A7" s="56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1" customFormat="1" x14ac:dyDescent="0.2">
      <c r="A8" s="50"/>
      <c r="B8" s="50"/>
      <c r="C8" s="54" t="s">
        <v>128</v>
      </c>
      <c r="D8" s="54" t="s">
        <v>129</v>
      </c>
      <c r="E8" s="54" t="s">
        <v>130</v>
      </c>
      <c r="F8" s="54" t="s">
        <v>131</v>
      </c>
      <c r="G8" s="50"/>
      <c r="H8" s="2" t="s">
        <v>132</v>
      </c>
      <c r="I8" s="50"/>
      <c r="J8" s="54" t="s">
        <v>133</v>
      </c>
      <c r="K8" s="54" t="s">
        <v>134</v>
      </c>
      <c r="L8" s="54" t="s">
        <v>135</v>
      </c>
      <c r="M8" s="54" t="s">
        <v>136</v>
      </c>
      <c r="N8" s="50"/>
      <c r="O8" s="2" t="s">
        <v>137</v>
      </c>
      <c r="P8" s="50"/>
      <c r="Q8" s="54" t="s">
        <v>138</v>
      </c>
      <c r="R8" s="54" t="s">
        <v>139</v>
      </c>
      <c r="S8" s="54" t="s">
        <v>140</v>
      </c>
      <c r="T8" s="50"/>
      <c r="U8" s="50"/>
    </row>
    <row r="9" spans="1:21" customFormat="1" x14ac:dyDescent="0.2">
      <c r="A9" s="55"/>
      <c r="B9" s="50"/>
      <c r="C9" s="55"/>
      <c r="D9" s="55"/>
      <c r="E9" s="55"/>
      <c r="F9" s="55"/>
      <c r="G9" s="50"/>
      <c r="H9" s="3"/>
      <c r="I9" s="50"/>
      <c r="J9" s="55"/>
      <c r="K9" s="55"/>
      <c r="L9" s="55"/>
      <c r="M9" s="55"/>
      <c r="N9" s="50"/>
      <c r="O9" s="3"/>
      <c r="P9" s="50"/>
      <c r="Q9" s="55"/>
      <c r="R9" s="55"/>
      <c r="S9" s="55"/>
      <c r="T9" s="50"/>
      <c r="U9" s="50"/>
    </row>
    <row r="10" spans="1:21" customFormat="1" ht="13.5" thickBot="1" x14ac:dyDescent="0.25">
      <c r="A10" s="70" t="s">
        <v>23</v>
      </c>
      <c r="B10" s="50"/>
      <c r="C10" s="71">
        <f>GAAP!D8</f>
        <v>1553000000</v>
      </c>
      <c r="D10" s="71">
        <f>GAAP!E8</f>
        <v>1496000000</v>
      </c>
      <c r="E10" s="71">
        <f>GAAP!F8</f>
        <v>1480000000</v>
      </c>
      <c r="F10" s="71">
        <f>GAAP!G8</f>
        <v>1493000000</v>
      </c>
      <c r="G10" s="50"/>
      <c r="H10" s="15">
        <f>SUM(C10:F10)</f>
        <v>6022000000</v>
      </c>
      <c r="I10" s="50"/>
      <c r="J10" s="71">
        <f>GAAP!K8</f>
        <v>1420000000</v>
      </c>
      <c r="K10" s="71">
        <f>GAAP!L8</f>
        <v>1387000000</v>
      </c>
      <c r="L10" s="71">
        <f>GAAP!M8</f>
        <v>1304000000</v>
      </c>
      <c r="M10" s="71">
        <f>GAAP!N8</f>
        <v>1282000000</v>
      </c>
      <c r="N10" s="50"/>
      <c r="O10" s="15">
        <f>SUM(J10:M10)</f>
        <v>5393000000</v>
      </c>
      <c r="P10" s="50"/>
      <c r="Q10" s="71">
        <f>GAAP!R8</f>
        <v>1158000000</v>
      </c>
      <c r="R10" s="71">
        <f>GAAP!S8</f>
        <v>1112000000</v>
      </c>
      <c r="S10" s="71">
        <f>GAAP!T8</f>
        <v>1098000000</v>
      </c>
      <c r="T10" s="50"/>
      <c r="U10" s="50"/>
    </row>
    <row r="11" spans="1:21" customFormat="1" ht="13.5" thickTop="1" x14ac:dyDescent="0.2">
      <c r="A11" s="64"/>
      <c r="B11" s="50"/>
      <c r="C11" s="64"/>
      <c r="D11" s="64"/>
      <c r="E11" s="64"/>
      <c r="F11" s="64"/>
      <c r="G11" s="50"/>
      <c r="H11" s="9"/>
      <c r="I11" s="50"/>
      <c r="J11" s="64"/>
      <c r="K11" s="64"/>
      <c r="L11" s="64"/>
      <c r="M11" s="64"/>
      <c r="N11" s="50"/>
      <c r="O11" s="9"/>
      <c r="P11" s="50"/>
      <c r="Q11" s="64"/>
      <c r="R11" s="64"/>
      <c r="S11" s="64"/>
      <c r="T11" s="50"/>
      <c r="U11" s="50"/>
    </row>
    <row r="12" spans="1:21" customFormat="1" x14ac:dyDescent="0.2">
      <c r="A12" s="50"/>
      <c r="B12" s="50"/>
      <c r="C12" s="50"/>
      <c r="D12" s="50"/>
      <c r="E12" s="50"/>
      <c r="F12" s="50"/>
      <c r="G12" s="50"/>
      <c r="H12" s="5"/>
      <c r="I12" s="50"/>
      <c r="J12" s="50"/>
      <c r="K12" s="50"/>
      <c r="L12" s="50"/>
      <c r="M12" s="50"/>
      <c r="N12" s="50"/>
      <c r="O12" s="5"/>
      <c r="P12" s="50"/>
      <c r="Q12" s="50"/>
      <c r="R12" s="50"/>
      <c r="S12" s="50"/>
      <c r="T12" s="50"/>
      <c r="U12" s="50"/>
    </row>
    <row r="13" spans="1:21" customFormat="1" x14ac:dyDescent="0.2">
      <c r="A13" s="56" t="str">
        <f>GAAP!A27</f>
        <v>Income (Loss) from Continuing Operations</v>
      </c>
      <c r="B13" s="50"/>
      <c r="C13" s="60">
        <f>GAAP!D27</f>
        <v>-10000000</v>
      </c>
      <c r="D13" s="60">
        <f>GAAP!E27</f>
        <v>-4000000</v>
      </c>
      <c r="E13" s="60">
        <f>GAAP!F27</f>
        <v>-17000000</v>
      </c>
      <c r="F13" s="60">
        <f>GAAP!G27</f>
        <v>208000000</v>
      </c>
      <c r="G13" s="50"/>
      <c r="H13" s="6">
        <f>SUM(C13:F13)</f>
        <v>177000000</v>
      </c>
      <c r="I13" s="50"/>
      <c r="J13" s="60">
        <f>GAAP!K27</f>
        <v>-50000000</v>
      </c>
      <c r="K13" s="60">
        <f>GAAP!L27</f>
        <v>11000000</v>
      </c>
      <c r="L13" s="60">
        <f>GAAP!M27</f>
        <v>-237000000</v>
      </c>
      <c r="M13" s="60">
        <f>GAAP!N27</f>
        <v>-140000000</v>
      </c>
      <c r="N13" s="50"/>
      <c r="O13" s="6">
        <f>SUM(J13:M13)</f>
        <v>-416000000</v>
      </c>
      <c r="P13" s="50"/>
      <c r="Q13" s="60">
        <f>GAAP!R27</f>
        <v>-308000000</v>
      </c>
      <c r="R13" s="60">
        <f>GAAP!S27</f>
        <v>-1029000000</v>
      </c>
      <c r="S13" s="60">
        <f>GAAP!T27</f>
        <v>-16000000</v>
      </c>
      <c r="T13" s="50"/>
      <c r="U13" s="50"/>
    </row>
    <row r="14" spans="1:21" customFormat="1" x14ac:dyDescent="0.2">
      <c r="A14" s="72" t="s">
        <v>24</v>
      </c>
      <c r="B14" s="50"/>
      <c r="C14" s="50"/>
      <c r="D14" s="50"/>
      <c r="E14" s="50"/>
      <c r="F14" s="50"/>
      <c r="G14" s="50"/>
      <c r="H14" s="5"/>
      <c r="I14" s="50"/>
      <c r="J14" s="50"/>
      <c r="K14" s="50"/>
      <c r="L14" s="50"/>
      <c r="M14" s="50"/>
      <c r="N14" s="50"/>
      <c r="O14" s="5"/>
      <c r="P14" s="50"/>
      <c r="Q14" s="50"/>
      <c r="R14" s="50"/>
      <c r="S14" s="50"/>
      <c r="T14" s="50"/>
      <c r="U14" s="50"/>
    </row>
    <row r="15" spans="1:21" customFormat="1" x14ac:dyDescent="0.2">
      <c r="A15" s="73" t="s">
        <v>155</v>
      </c>
      <c r="B15" s="50"/>
      <c r="C15" s="60">
        <v>61000000</v>
      </c>
      <c r="D15" s="60">
        <v>61000000</v>
      </c>
      <c r="E15" s="60">
        <v>60000000</v>
      </c>
      <c r="F15" s="60">
        <v>61000000</v>
      </c>
      <c r="G15" s="50"/>
      <c r="H15" s="6">
        <f t="shared" ref="H15:H24" si="0">SUM(C15:F15)</f>
        <v>243000000</v>
      </c>
      <c r="I15" s="50"/>
      <c r="J15" s="60">
        <v>61000000</v>
      </c>
      <c r="K15" s="60">
        <v>60000000</v>
      </c>
      <c r="L15" s="60">
        <v>60000000</v>
      </c>
      <c r="M15" s="60">
        <v>61000000</v>
      </c>
      <c r="N15" s="50"/>
      <c r="O15" s="6">
        <f t="shared" ref="O15:O24" si="1">SUM(J15:M15)</f>
        <v>242000000</v>
      </c>
      <c r="P15" s="50"/>
      <c r="Q15" s="60">
        <v>62000000</v>
      </c>
      <c r="R15" s="60">
        <v>61000000</v>
      </c>
      <c r="S15" s="60">
        <v>61000000</v>
      </c>
      <c r="T15" s="50"/>
      <c r="U15" s="50"/>
    </row>
    <row r="16" spans="1:21" customFormat="1" x14ac:dyDescent="0.2">
      <c r="A16" s="73" t="str">
        <f>GAAP!B15</f>
        <v>Restructuring and related costs</v>
      </c>
      <c r="B16" s="50"/>
      <c r="C16" s="60">
        <f>GAAP!D15</f>
        <v>18000000</v>
      </c>
      <c r="D16" s="60">
        <f>GAAP!E15</f>
        <v>36000000</v>
      </c>
      <c r="E16" s="60">
        <f>GAAP!F15</f>
        <v>22000000</v>
      </c>
      <c r="F16" s="60">
        <f>GAAP!G15</f>
        <v>25000000</v>
      </c>
      <c r="G16" s="50"/>
      <c r="H16" s="6">
        <f t="shared" si="0"/>
        <v>101000000</v>
      </c>
      <c r="I16" s="50"/>
      <c r="J16" s="60">
        <f>GAAP!K15</f>
        <v>20000000</v>
      </c>
      <c r="K16" s="60">
        <f>GAAP!L15</f>
        <v>17000000</v>
      </c>
      <c r="L16" s="60">
        <f>GAAP!M15</f>
        <v>31000000</v>
      </c>
      <c r="M16" s="60">
        <f>GAAP!N15</f>
        <v>13000000</v>
      </c>
      <c r="N16" s="50"/>
      <c r="O16" s="6">
        <f t="shared" si="1"/>
        <v>81000000</v>
      </c>
      <c r="P16" s="50"/>
      <c r="Q16" s="60">
        <f>GAAP!R15</f>
        <v>16000000</v>
      </c>
      <c r="R16" s="60">
        <f>GAAP!S15</f>
        <v>26000000</v>
      </c>
      <c r="S16" s="60">
        <f>GAAP!T15</f>
        <v>8000000</v>
      </c>
      <c r="T16" s="50"/>
      <c r="U16" s="50"/>
    </row>
    <row r="17" spans="1:21" customFormat="1" x14ac:dyDescent="0.2">
      <c r="A17" s="73" t="str">
        <f>GAAP!B16</f>
        <v>Interest expense</v>
      </c>
      <c r="B17" s="50"/>
      <c r="C17" s="60">
        <f>GAAP!D16</f>
        <v>36000000</v>
      </c>
      <c r="D17" s="60">
        <f>GAAP!E16</f>
        <v>34000000</v>
      </c>
      <c r="E17" s="60">
        <f>GAAP!F16</f>
        <v>35000000</v>
      </c>
      <c r="F17" s="60">
        <f>GAAP!G16</f>
        <v>32000000</v>
      </c>
      <c r="G17" s="50"/>
      <c r="H17" s="6">
        <f t="shared" si="0"/>
        <v>137000000</v>
      </c>
      <c r="I17" s="50"/>
      <c r="J17" s="60">
        <f>GAAP!K16</f>
        <v>33000000</v>
      </c>
      <c r="K17" s="60">
        <f>GAAP!L16</f>
        <v>37000000</v>
      </c>
      <c r="L17" s="60">
        <f>GAAP!M16</f>
        <v>22000000</v>
      </c>
      <c r="M17" s="60">
        <f>GAAP!N16</f>
        <v>20000000</v>
      </c>
      <c r="N17" s="50"/>
      <c r="O17" s="6">
        <f t="shared" si="1"/>
        <v>112000000</v>
      </c>
      <c r="P17" s="50"/>
      <c r="Q17" s="60">
        <f>GAAP!R16</f>
        <v>20000000</v>
      </c>
      <c r="R17" s="60">
        <f>GAAP!S16</f>
        <v>20000000</v>
      </c>
      <c r="S17" s="60">
        <f>GAAP!T16</f>
        <v>20000000</v>
      </c>
      <c r="T17" s="50"/>
      <c r="U17" s="50"/>
    </row>
    <row r="18" spans="1:21" customFormat="1" x14ac:dyDescent="0.2">
      <c r="A18" s="73" t="str">
        <f>GAAP!B17</f>
        <v>(Gain) loss on extinguishment of debt</v>
      </c>
      <c r="B18" s="50"/>
      <c r="C18" s="60">
        <f>GAAP!D17</f>
        <v>0</v>
      </c>
      <c r="D18" s="60">
        <f>GAAP!E17</f>
        <v>0</v>
      </c>
      <c r="E18" s="60">
        <f>GAAP!F17</f>
        <v>0</v>
      </c>
      <c r="F18" s="60">
        <f>GAAP!G17</f>
        <v>0</v>
      </c>
      <c r="G18" s="50"/>
      <c r="H18" s="6">
        <f t="shared" si="0"/>
        <v>0</v>
      </c>
      <c r="I18" s="50"/>
      <c r="J18" s="60">
        <f>GAAP!K17</f>
        <v>0</v>
      </c>
      <c r="K18" s="60">
        <f>GAAP!L17</f>
        <v>0</v>
      </c>
      <c r="L18" s="60">
        <f>GAAP!M17</f>
        <v>108000000</v>
      </c>
      <c r="M18" s="60">
        <f>GAAP!N17</f>
        <v>0</v>
      </c>
      <c r="N18" s="50"/>
      <c r="O18" s="6">
        <f t="shared" si="1"/>
        <v>108000000</v>
      </c>
      <c r="P18" s="50"/>
      <c r="Q18" s="60">
        <f>GAAP!R17</f>
        <v>0</v>
      </c>
      <c r="R18" s="60">
        <f>GAAP!S17</f>
        <v>0</v>
      </c>
      <c r="S18" s="60">
        <f>GAAP!T17</f>
        <v>0</v>
      </c>
      <c r="T18" s="50"/>
      <c r="U18" s="50"/>
    </row>
    <row r="19" spans="1:21" customFormat="1" x14ac:dyDescent="0.2">
      <c r="A19" s="73" t="str">
        <f>GAAP!B18</f>
        <v>Goodwill impairment</v>
      </c>
      <c r="B19" s="50"/>
      <c r="C19" s="60">
        <f>GAAP!D18</f>
        <v>0</v>
      </c>
      <c r="D19" s="60">
        <f>GAAP!E18</f>
        <v>0</v>
      </c>
      <c r="E19" s="60">
        <f>GAAP!F18</f>
        <v>0</v>
      </c>
      <c r="F19" s="60">
        <f>GAAP!G18</f>
        <v>0</v>
      </c>
      <c r="G19" s="50"/>
      <c r="H19" s="6">
        <f t="shared" si="0"/>
        <v>0</v>
      </c>
      <c r="I19" s="50"/>
      <c r="J19" s="60">
        <f>GAAP!K18</f>
        <v>0</v>
      </c>
      <c r="K19" s="60">
        <f>GAAP!L18</f>
        <v>0</v>
      </c>
      <c r="L19" s="60">
        <f>GAAP!M18</f>
        <v>0</v>
      </c>
      <c r="M19" s="60">
        <f>GAAP!N18</f>
        <v>0</v>
      </c>
      <c r="N19" s="50"/>
      <c r="O19" s="6">
        <f t="shared" si="1"/>
        <v>0</v>
      </c>
      <c r="P19" s="50"/>
      <c r="Q19" s="60">
        <f>GAAP!R18</f>
        <v>284000000</v>
      </c>
      <c r="R19" s="60">
        <f>GAAP!S18</f>
        <v>1067000000</v>
      </c>
      <c r="S19" s="60">
        <f>GAAP!T18</f>
        <v>0</v>
      </c>
      <c r="T19" s="50"/>
      <c r="U19" s="50"/>
    </row>
    <row r="20" spans="1:21" customFormat="1" x14ac:dyDescent="0.2">
      <c r="A20" s="73" t="str">
        <f>GAAP!B19</f>
        <v>(Gain) loss on divestitures and transaction costs</v>
      </c>
      <c r="B20" s="50"/>
      <c r="C20" s="60">
        <f>GAAP!D19</f>
        <v>0</v>
      </c>
      <c r="D20" s="60">
        <f>GAAP!E19</f>
        <v>-25000000</v>
      </c>
      <c r="E20" s="60">
        <f>GAAP!F19</f>
        <v>-16000000</v>
      </c>
      <c r="F20" s="60">
        <f>GAAP!G19</f>
        <v>-1000000</v>
      </c>
      <c r="G20" s="50"/>
      <c r="H20" s="6">
        <f t="shared" si="0"/>
        <v>-42000000</v>
      </c>
      <c r="I20" s="50"/>
      <c r="J20" s="60">
        <f>GAAP!K19</f>
        <v>15000000</v>
      </c>
      <c r="K20" s="60">
        <f>GAAP!L19</f>
        <v>-60000000</v>
      </c>
      <c r="L20" s="60">
        <f>GAAP!M19</f>
        <v>54000000</v>
      </c>
      <c r="M20" s="60">
        <f>GAAP!N19</f>
        <v>33000000</v>
      </c>
      <c r="N20" s="50"/>
      <c r="O20" s="6">
        <f t="shared" si="1"/>
        <v>42000000</v>
      </c>
      <c r="P20" s="50"/>
      <c r="Q20" s="60">
        <f>GAAP!R19</f>
        <v>14000000</v>
      </c>
      <c r="R20" s="60">
        <f>GAAP!S19</f>
        <v>2000000</v>
      </c>
      <c r="S20" s="60">
        <f>GAAP!T19</f>
        <v>3000000</v>
      </c>
      <c r="T20" s="50"/>
      <c r="U20" s="50"/>
    </row>
    <row r="21" spans="1:21" customFormat="1" x14ac:dyDescent="0.2">
      <c r="A21" s="73" t="str">
        <f>GAAP!B20</f>
        <v>Litigation costs (recoveries), net</v>
      </c>
      <c r="B21" s="50"/>
      <c r="C21" s="60">
        <f>GAAP!D20</f>
        <v>-11000000</v>
      </c>
      <c r="D21" s="60">
        <f>GAAP!E20</f>
        <v>-9000000</v>
      </c>
      <c r="E21" s="60">
        <f>GAAP!F20</f>
        <v>6000000</v>
      </c>
      <c r="F21" s="60">
        <f>GAAP!G20</f>
        <v>3000000</v>
      </c>
      <c r="G21" s="50"/>
      <c r="H21" s="6">
        <f t="shared" si="0"/>
        <v>-11000000</v>
      </c>
      <c r="I21" s="50"/>
      <c r="J21" s="60">
        <f>GAAP!K20</f>
        <v>31000000</v>
      </c>
      <c r="K21" s="60">
        <f>GAAP!L20</f>
        <v>4000000</v>
      </c>
      <c r="L21" s="60">
        <f>GAAP!M20</f>
        <v>78000000</v>
      </c>
      <c r="M21" s="60">
        <f>GAAP!N20</f>
        <v>114000000</v>
      </c>
      <c r="N21" s="50"/>
      <c r="O21" s="6">
        <f t="shared" si="1"/>
        <v>227000000</v>
      </c>
      <c r="P21" s="50"/>
      <c r="Q21" s="60">
        <f>GAAP!R20</f>
        <v>12000000</v>
      </c>
      <c r="R21" s="60">
        <f>GAAP!S20</f>
        <v>1000000</v>
      </c>
      <c r="S21" s="60">
        <f>GAAP!T20</f>
        <v>2000000</v>
      </c>
      <c r="T21" s="50"/>
      <c r="U21" s="50"/>
    </row>
    <row r="22" spans="1:21" customFormat="1" x14ac:dyDescent="0.2">
      <c r="A22" s="73" t="str">
        <f>GAAP!B21</f>
        <v>Separation costs</v>
      </c>
      <c r="B22" s="50"/>
      <c r="C22" s="60">
        <f>GAAP!D21</f>
        <v>5000000</v>
      </c>
      <c r="D22" s="60">
        <f>GAAP!E21</f>
        <v>1000000</v>
      </c>
      <c r="E22" s="60">
        <f>GAAP!F21</f>
        <v>2000000</v>
      </c>
      <c r="F22" s="60">
        <f>GAAP!G21</f>
        <v>4000000</v>
      </c>
      <c r="G22" s="50"/>
      <c r="H22" s="6">
        <f t="shared" si="0"/>
        <v>12000000</v>
      </c>
      <c r="I22" s="50"/>
      <c r="J22" s="60">
        <f>GAAP!K21</f>
        <v>0</v>
      </c>
      <c r="K22" s="60">
        <f>GAAP!L21</f>
        <v>0</v>
      </c>
      <c r="L22" s="60">
        <f>GAAP!M21</f>
        <v>0</v>
      </c>
      <c r="M22" s="60">
        <f>GAAP!N21</f>
        <v>0</v>
      </c>
      <c r="N22" s="50"/>
      <c r="O22" s="6">
        <f t="shared" si="1"/>
        <v>0</v>
      </c>
      <c r="P22" s="50"/>
      <c r="Q22" s="60">
        <f>GAAP!R21</f>
        <v>0</v>
      </c>
      <c r="R22" s="60">
        <f>GAAP!S21</f>
        <v>0</v>
      </c>
      <c r="S22" s="60">
        <f>GAAP!T21</f>
        <v>0</v>
      </c>
      <c r="T22" s="50"/>
      <c r="U22" s="50"/>
    </row>
    <row r="23" spans="1:21" customFormat="1" x14ac:dyDescent="0.2">
      <c r="A23" s="73" t="str">
        <f>GAAP!B22</f>
        <v>Other (income) expenses, net</v>
      </c>
      <c r="B23" s="50"/>
      <c r="C23" s="60">
        <f>GAAP!D22</f>
        <v>-1000000</v>
      </c>
      <c r="D23" s="60">
        <f>GAAP!E22</f>
        <v>0</v>
      </c>
      <c r="E23" s="60">
        <f>GAAP!F22</f>
        <v>-9000000</v>
      </c>
      <c r="F23" s="60">
        <f>GAAP!G22</f>
        <v>3000000</v>
      </c>
      <c r="G23" s="50"/>
      <c r="H23" s="6">
        <f t="shared" si="0"/>
        <v>-7000000</v>
      </c>
      <c r="I23" s="50"/>
      <c r="J23" s="60">
        <f>GAAP!K22</f>
        <v>-1000000</v>
      </c>
      <c r="K23" s="60">
        <f>GAAP!L22</f>
        <v>-2000000</v>
      </c>
      <c r="L23" s="60">
        <f>GAAP!M22</f>
        <v>4000000</v>
      </c>
      <c r="M23" s="60">
        <f>GAAP!N22</f>
        <v>4000000</v>
      </c>
      <c r="N23" s="50"/>
      <c r="O23" s="6">
        <f t="shared" si="1"/>
        <v>5000000</v>
      </c>
      <c r="P23" s="50"/>
      <c r="Q23" s="60">
        <f>GAAP!R22</f>
        <v>-1000000</v>
      </c>
      <c r="R23" s="60">
        <f>GAAP!S22</f>
        <v>1000000</v>
      </c>
      <c r="S23" s="60">
        <f>GAAP!T22</f>
        <v>-8000000</v>
      </c>
      <c r="T23" s="50"/>
      <c r="U23" s="50"/>
    </row>
    <row r="24" spans="1:21" customFormat="1" x14ac:dyDescent="0.2">
      <c r="A24" s="74" t="str">
        <f>GAAP!B26</f>
        <v>Income tax expense (benefit)</v>
      </c>
      <c r="B24" s="50"/>
      <c r="C24" s="62">
        <f>GAAP!D26</f>
        <v>-12000000</v>
      </c>
      <c r="D24" s="62">
        <f>GAAP!E26</f>
        <v>-7000000</v>
      </c>
      <c r="E24" s="62">
        <f>GAAP!F26</f>
        <v>30000000</v>
      </c>
      <c r="F24" s="62">
        <f>GAAP!G26</f>
        <v>-204000000</v>
      </c>
      <c r="G24" s="50"/>
      <c r="H24" s="7">
        <f t="shared" si="0"/>
        <v>-193000000</v>
      </c>
      <c r="I24" s="50"/>
      <c r="J24" s="62">
        <f>GAAP!K26</f>
        <v>-4000000</v>
      </c>
      <c r="K24" s="62">
        <f>GAAP!L26</f>
        <v>43000000</v>
      </c>
      <c r="L24" s="62">
        <f>GAAP!M26</f>
        <v>-15000000</v>
      </c>
      <c r="M24" s="62">
        <f>GAAP!N26</f>
        <v>-3000000</v>
      </c>
      <c r="N24" s="50"/>
      <c r="O24" s="7">
        <f t="shared" si="1"/>
        <v>21000000</v>
      </c>
      <c r="P24" s="50"/>
      <c r="Q24" s="62">
        <v>-30000000</v>
      </c>
      <c r="R24" s="62">
        <v>-90000000</v>
      </c>
      <c r="S24" s="62">
        <v>2000000</v>
      </c>
      <c r="T24" s="50"/>
      <c r="U24" s="50"/>
    </row>
    <row r="25" spans="1:21" customFormat="1" ht="13.5" thickBot="1" x14ac:dyDescent="0.25">
      <c r="A25" s="69" t="s">
        <v>25</v>
      </c>
      <c r="B25" s="50"/>
      <c r="C25" s="66">
        <f>SUM(C13:C24)</f>
        <v>86000000</v>
      </c>
      <c r="D25" s="66">
        <f>SUM(D13:D24)</f>
        <v>87000000</v>
      </c>
      <c r="E25" s="66">
        <f>SUM(E13:E24)</f>
        <v>113000000</v>
      </c>
      <c r="F25" s="66">
        <f>SUM(F13:F24)</f>
        <v>131000000</v>
      </c>
      <c r="G25" s="50"/>
      <c r="H25" s="11">
        <f>SUM(H13:H24)</f>
        <v>417000000</v>
      </c>
      <c r="I25" s="50"/>
      <c r="J25" s="66">
        <f>SUM(J13:J24)</f>
        <v>105000000</v>
      </c>
      <c r="K25" s="66">
        <f>SUM(K13:K24)</f>
        <v>110000000</v>
      </c>
      <c r="L25" s="66">
        <f>SUM(L13:L24)</f>
        <v>105000000</v>
      </c>
      <c r="M25" s="66">
        <f>SUM(M13:M24)</f>
        <v>102000000</v>
      </c>
      <c r="N25" s="50"/>
      <c r="O25" s="11">
        <f>SUM(O13:O24)</f>
        <v>422000000</v>
      </c>
      <c r="P25" s="50"/>
      <c r="Q25" s="66">
        <f>SUM(Q13:Q24)</f>
        <v>69000000</v>
      </c>
      <c r="R25" s="66">
        <f>SUM(R13:R24)</f>
        <v>59000000</v>
      </c>
      <c r="S25" s="66">
        <f>SUM(S13:S24)</f>
        <v>72000000</v>
      </c>
      <c r="T25" s="50"/>
      <c r="U25" s="50"/>
    </row>
    <row r="26" spans="1:21" customFormat="1" ht="13.5" thickTop="1" x14ac:dyDescent="0.2">
      <c r="A26" s="75" t="s">
        <v>26</v>
      </c>
      <c r="B26" s="50"/>
      <c r="C26" s="76">
        <f>C25/C10</f>
        <v>5.5376690276883453E-2</v>
      </c>
      <c r="D26" s="76">
        <f>D25/D10</f>
        <v>5.8155080213903747E-2</v>
      </c>
      <c r="E26" s="76">
        <f>E25/E10</f>
        <v>7.6351351351351349E-2</v>
      </c>
      <c r="F26" s="76">
        <f>F25/F10</f>
        <v>8.7742799732083057E-2</v>
      </c>
      <c r="G26" s="50"/>
      <c r="H26" s="16">
        <f>H25/H10</f>
        <v>6.9246097641979407E-2</v>
      </c>
      <c r="I26" s="50"/>
      <c r="J26" s="76">
        <f>J25/J10</f>
        <v>7.3943661971830985E-2</v>
      </c>
      <c r="K26" s="76">
        <f>K25/K10</f>
        <v>7.9307858687815425E-2</v>
      </c>
      <c r="L26" s="76">
        <f>L25/L10</f>
        <v>8.052147239263803E-2</v>
      </c>
      <c r="M26" s="76">
        <f>M25/M10</f>
        <v>7.9563182527301088E-2</v>
      </c>
      <c r="N26" s="50"/>
      <c r="O26" s="16">
        <f>O25/O10</f>
        <v>7.8249582792508807E-2</v>
      </c>
      <c r="P26" s="50"/>
      <c r="Q26" s="76">
        <f>Q25/Q10</f>
        <v>5.9585492227979271E-2</v>
      </c>
      <c r="R26" s="76">
        <f>R25/R10</f>
        <v>5.3057553956834536E-2</v>
      </c>
      <c r="S26" s="76">
        <f>S25/S10</f>
        <v>6.5573770491803282E-2</v>
      </c>
      <c r="T26" s="50"/>
      <c r="U26" s="50"/>
    </row>
    <row r="27" spans="1:21" customFormat="1" x14ac:dyDescent="0.2">
      <c r="A27" s="50"/>
      <c r="B27" s="50"/>
      <c r="C27" s="50"/>
      <c r="D27" s="50"/>
      <c r="E27" s="50"/>
      <c r="F27" s="50"/>
      <c r="G27" s="50"/>
      <c r="H27" s="5"/>
      <c r="I27" s="50"/>
      <c r="J27" s="50"/>
      <c r="K27" s="50"/>
      <c r="L27" s="50"/>
      <c r="M27" s="50"/>
      <c r="N27" s="50"/>
      <c r="O27" s="5"/>
      <c r="P27" s="50"/>
      <c r="Q27" s="50"/>
      <c r="R27" s="50"/>
      <c r="S27" s="50"/>
      <c r="T27" s="50"/>
      <c r="U27" s="50"/>
    </row>
    <row r="28" spans="1:21" customFormat="1" x14ac:dyDescent="0.2">
      <c r="A28" s="56" t="s">
        <v>25</v>
      </c>
      <c r="B28" s="50"/>
      <c r="C28" s="77">
        <f>C25</f>
        <v>86000000</v>
      </c>
      <c r="D28" s="77">
        <f>D25</f>
        <v>87000000</v>
      </c>
      <c r="E28" s="77">
        <f>E25</f>
        <v>113000000</v>
      </c>
      <c r="F28" s="77">
        <f>F25</f>
        <v>131000000</v>
      </c>
      <c r="G28" s="50"/>
      <c r="H28" s="4">
        <f>H25</f>
        <v>417000000</v>
      </c>
      <c r="I28" s="50"/>
      <c r="J28" s="77">
        <f>J25</f>
        <v>105000000</v>
      </c>
      <c r="K28" s="77">
        <f>K25</f>
        <v>110000000</v>
      </c>
      <c r="L28" s="77">
        <f>L25</f>
        <v>105000000</v>
      </c>
      <c r="M28" s="77">
        <f>M25</f>
        <v>102000000</v>
      </c>
      <c r="N28" s="50"/>
      <c r="O28" s="4">
        <f>O25</f>
        <v>422000000</v>
      </c>
      <c r="P28" s="50"/>
      <c r="Q28" s="77">
        <f>Q25</f>
        <v>69000000</v>
      </c>
      <c r="R28" s="77">
        <f>R25</f>
        <v>59000000</v>
      </c>
      <c r="S28" s="77">
        <f>S25</f>
        <v>72000000</v>
      </c>
      <c r="T28" s="50"/>
      <c r="U28" s="50"/>
    </row>
    <row r="29" spans="1:21" customFormat="1" x14ac:dyDescent="0.2">
      <c r="A29" s="73" t="s">
        <v>156</v>
      </c>
      <c r="B29" s="50"/>
      <c r="C29" s="60">
        <v>0</v>
      </c>
      <c r="D29" s="60">
        <v>0</v>
      </c>
      <c r="E29" s="60">
        <v>0</v>
      </c>
      <c r="F29" s="60">
        <v>0</v>
      </c>
      <c r="G29" s="50"/>
      <c r="H29" s="6">
        <f>SUM(C29:F29)</f>
        <v>0</v>
      </c>
      <c r="I29" s="50"/>
      <c r="J29" s="60">
        <v>0</v>
      </c>
      <c r="K29" s="60">
        <v>0</v>
      </c>
      <c r="L29" s="60">
        <v>0</v>
      </c>
      <c r="M29" s="60">
        <v>0</v>
      </c>
      <c r="N29" s="50"/>
      <c r="O29" s="6">
        <f>SUM(J29:M29)</f>
        <v>0</v>
      </c>
      <c r="P29" s="50"/>
      <c r="Q29" s="60">
        <v>0</v>
      </c>
      <c r="R29" s="60">
        <v>4000000</v>
      </c>
      <c r="S29" s="60">
        <v>0</v>
      </c>
      <c r="T29" s="50"/>
      <c r="U29" s="50"/>
    </row>
    <row r="30" spans="1:21" customFormat="1" x14ac:dyDescent="0.2">
      <c r="A30" s="73" t="s">
        <v>157</v>
      </c>
      <c r="B30" s="50"/>
      <c r="C30" s="60">
        <v>8000000</v>
      </c>
      <c r="D30" s="60">
        <v>1000000</v>
      </c>
      <c r="E30" s="60">
        <v>1000000</v>
      </c>
      <c r="F30" s="60">
        <v>-1000000</v>
      </c>
      <c r="G30" s="50"/>
      <c r="H30" s="6">
        <f>SUM(C30:F30)</f>
        <v>9000000</v>
      </c>
      <c r="I30" s="50"/>
      <c r="J30" s="60">
        <v>0</v>
      </c>
      <c r="K30" s="60">
        <v>-1000000</v>
      </c>
      <c r="L30" s="60">
        <v>-1000000</v>
      </c>
      <c r="M30" s="60">
        <v>0</v>
      </c>
      <c r="N30" s="50"/>
      <c r="O30" s="6">
        <f>SUM(J30:M30)</f>
        <v>-2000000</v>
      </c>
      <c r="P30" s="50"/>
      <c r="Q30" s="60">
        <v>0</v>
      </c>
      <c r="R30" s="60">
        <v>0</v>
      </c>
      <c r="S30" s="60">
        <v>0</v>
      </c>
      <c r="T30" s="50"/>
      <c r="U30" s="50"/>
    </row>
    <row r="31" spans="1:21" customFormat="1" x14ac:dyDescent="0.2">
      <c r="A31" s="73" t="s">
        <v>158</v>
      </c>
      <c r="B31" s="50"/>
      <c r="C31" s="62">
        <v>-5000000</v>
      </c>
      <c r="D31" s="62">
        <v>0</v>
      </c>
      <c r="E31" s="62">
        <v>-3000000</v>
      </c>
      <c r="F31" s="62">
        <v>0</v>
      </c>
      <c r="G31" s="50"/>
      <c r="H31" s="7">
        <f>SUM(C31:F31)</f>
        <v>-8000000</v>
      </c>
      <c r="I31" s="50"/>
      <c r="J31" s="62">
        <v>0</v>
      </c>
      <c r="K31" s="62">
        <v>0</v>
      </c>
      <c r="L31" s="62">
        <v>0</v>
      </c>
      <c r="M31" s="62">
        <v>-1000000</v>
      </c>
      <c r="N31" s="50"/>
      <c r="O31" s="7">
        <f>SUM(J31:M31)</f>
        <v>-1000000</v>
      </c>
      <c r="P31" s="50"/>
      <c r="Q31" s="62">
        <v>0</v>
      </c>
      <c r="R31" s="62">
        <v>0</v>
      </c>
      <c r="S31" s="62">
        <v>0</v>
      </c>
      <c r="T31" s="50"/>
      <c r="U31" s="50"/>
    </row>
    <row r="32" spans="1:21" customFormat="1" ht="13.5" thickBot="1" x14ac:dyDescent="0.25">
      <c r="A32" s="70" t="s">
        <v>27</v>
      </c>
      <c r="B32" s="50"/>
      <c r="C32" s="66">
        <f>SUM(C28:C31)</f>
        <v>89000000</v>
      </c>
      <c r="D32" s="66">
        <f>SUM(D28:D31)</f>
        <v>88000000</v>
      </c>
      <c r="E32" s="66">
        <f>SUM(E28:E31)</f>
        <v>111000000</v>
      </c>
      <c r="F32" s="66">
        <f>SUM(F28:F31)</f>
        <v>130000000</v>
      </c>
      <c r="G32" s="50"/>
      <c r="H32" s="11">
        <f>SUM(H28:H31)</f>
        <v>418000000</v>
      </c>
      <c r="I32" s="50"/>
      <c r="J32" s="66">
        <f>SUM(J28:J31)</f>
        <v>105000000</v>
      </c>
      <c r="K32" s="66">
        <f>SUM(K28:K31)</f>
        <v>109000000</v>
      </c>
      <c r="L32" s="66">
        <f>SUM(L28:L31)</f>
        <v>104000000</v>
      </c>
      <c r="M32" s="66">
        <f>SUM(M28:M31)</f>
        <v>101000000</v>
      </c>
      <c r="N32" s="50"/>
      <c r="O32" s="11">
        <f>SUM(O28:O31)</f>
        <v>419000000</v>
      </c>
      <c r="P32" s="50"/>
      <c r="Q32" s="66">
        <f>SUM(Q28:Q31)</f>
        <v>69000000</v>
      </c>
      <c r="R32" s="66">
        <f>SUM(R28:R31)</f>
        <v>63000000</v>
      </c>
      <c r="S32" s="66">
        <f>SUM(S28:S31)</f>
        <v>72000000</v>
      </c>
      <c r="T32" s="50"/>
      <c r="U32" s="50"/>
    </row>
    <row r="33" spans="1:21" customFormat="1" ht="13.5" thickTop="1" x14ac:dyDescent="0.2">
      <c r="A33" s="75" t="s">
        <v>28</v>
      </c>
      <c r="B33" s="50"/>
      <c r="C33" s="76">
        <f>C32/C10</f>
        <v>5.7308435286542177E-2</v>
      </c>
      <c r="D33" s="76">
        <f>D32/D10</f>
        <v>5.8823529411764705E-2</v>
      </c>
      <c r="E33" s="76">
        <f>E32/E10</f>
        <v>7.4999999999999997E-2</v>
      </c>
      <c r="F33" s="76">
        <f>F32/F10</f>
        <v>8.7073007367716004E-2</v>
      </c>
      <c r="G33" s="50"/>
      <c r="H33" s="16">
        <f>H32/H10</f>
        <v>6.9412155430089675E-2</v>
      </c>
      <c r="I33" s="50"/>
      <c r="J33" s="76">
        <f>J32/J10</f>
        <v>7.3943661971830985E-2</v>
      </c>
      <c r="K33" s="76">
        <f>K32/K10</f>
        <v>7.858687815428983E-2</v>
      </c>
      <c r="L33" s="76">
        <f>L32/L10</f>
        <v>7.9754601226993863E-2</v>
      </c>
      <c r="M33" s="76">
        <f>M32/M10</f>
        <v>7.8783151326053041E-2</v>
      </c>
      <c r="N33" s="50"/>
      <c r="O33" s="16">
        <f>O32/O10</f>
        <v>7.7693306137585766E-2</v>
      </c>
      <c r="P33" s="50"/>
      <c r="Q33" s="76">
        <f>Q32/Q10</f>
        <v>5.9585492227979271E-2</v>
      </c>
      <c r="R33" s="76">
        <f>R32/R10</f>
        <v>5.6654676258992807E-2</v>
      </c>
      <c r="S33" s="76">
        <f>S32/S10</f>
        <v>6.5573770491803282E-2</v>
      </c>
      <c r="T33" s="50"/>
      <c r="U33" s="50"/>
    </row>
    <row r="34" spans="1:21" customFormat="1" ht="13.5" thickBot="1" x14ac:dyDescent="0.25">
      <c r="A34" s="50"/>
      <c r="B34" s="50"/>
      <c r="C34" s="50"/>
      <c r="D34" s="50"/>
      <c r="E34" s="50"/>
      <c r="F34" s="50"/>
      <c r="G34" s="50"/>
      <c r="H34" s="17"/>
      <c r="I34" s="50"/>
      <c r="J34" s="50"/>
      <c r="K34" s="50"/>
      <c r="L34" s="50"/>
      <c r="M34" s="50"/>
      <c r="N34" s="50"/>
      <c r="O34" s="17"/>
      <c r="P34" s="50"/>
      <c r="Q34" s="50"/>
      <c r="R34" s="50"/>
      <c r="S34" s="50"/>
      <c r="T34" s="50"/>
      <c r="U34" s="50"/>
    </row>
    <row r="35" spans="1:21" customFormat="1" x14ac:dyDescent="0.2">
      <c r="A35" s="78"/>
      <c r="B35" s="50"/>
      <c r="C35" s="78"/>
      <c r="D35" s="78"/>
      <c r="E35" s="78"/>
      <c r="F35" s="78"/>
      <c r="G35" s="50"/>
      <c r="H35" s="18"/>
      <c r="I35" s="50"/>
      <c r="J35" s="78"/>
      <c r="K35" s="78"/>
      <c r="L35" s="78"/>
      <c r="M35" s="78"/>
      <c r="N35" s="50"/>
      <c r="O35" s="18"/>
      <c r="P35" s="78"/>
      <c r="Q35" s="78"/>
      <c r="R35" s="78"/>
      <c r="S35" s="78"/>
      <c r="T35" s="50"/>
      <c r="U35" s="50"/>
    </row>
    <row r="36" spans="1:21" customFormat="1" x14ac:dyDescent="0.2">
      <c r="A36" s="50"/>
      <c r="B36" s="50"/>
      <c r="C36" s="50"/>
      <c r="D36" s="50"/>
      <c r="E36" s="50"/>
      <c r="F36" s="50"/>
      <c r="G36" s="50"/>
      <c r="H36" s="19"/>
      <c r="I36" s="50"/>
      <c r="J36" s="50"/>
      <c r="K36" s="50"/>
      <c r="L36" s="50"/>
      <c r="M36" s="50"/>
      <c r="N36" s="50"/>
      <c r="O36" s="19"/>
      <c r="P36" s="50"/>
      <c r="Q36" s="50"/>
      <c r="R36" s="50"/>
      <c r="S36" s="50"/>
      <c r="T36" s="50"/>
      <c r="U36" s="50"/>
    </row>
    <row r="37" spans="1:21" customFormat="1" x14ac:dyDescent="0.2">
      <c r="A37" s="50"/>
      <c r="B37" s="50"/>
      <c r="C37" s="50"/>
      <c r="D37" s="50"/>
      <c r="E37" s="50"/>
      <c r="F37" s="50"/>
      <c r="G37" s="50"/>
      <c r="H37" s="19"/>
      <c r="I37" s="50"/>
      <c r="J37" s="50"/>
      <c r="K37" s="50"/>
      <c r="L37" s="50"/>
      <c r="M37" s="50"/>
      <c r="N37" s="50"/>
      <c r="O37" s="19"/>
      <c r="P37" s="50"/>
      <c r="Q37" s="50"/>
      <c r="R37" s="50"/>
      <c r="S37" s="50"/>
      <c r="T37" s="50"/>
      <c r="U37" s="50"/>
    </row>
    <row r="38" spans="1:21" customFormat="1" x14ac:dyDescent="0.2">
      <c r="A38" s="50"/>
      <c r="B38" s="50"/>
      <c r="C38" s="50"/>
      <c r="D38" s="50"/>
      <c r="E38" s="50"/>
      <c r="F38" s="50"/>
      <c r="G38" s="50"/>
      <c r="H38" s="19"/>
      <c r="I38" s="50"/>
      <c r="J38" s="50"/>
      <c r="K38" s="50"/>
      <c r="L38" s="50"/>
      <c r="M38" s="50"/>
      <c r="N38" s="50"/>
      <c r="O38" s="19"/>
      <c r="P38" s="50"/>
      <c r="Q38" s="50"/>
      <c r="R38" s="50"/>
      <c r="S38" s="50"/>
      <c r="T38" s="50"/>
      <c r="U38" s="50"/>
    </row>
    <row r="39" spans="1:21" customFormat="1" x14ac:dyDescent="0.2">
      <c r="A39" s="50"/>
      <c r="B39" s="50"/>
      <c r="C39" s="50"/>
      <c r="D39" s="50"/>
      <c r="E39" s="50"/>
      <c r="F39" s="50"/>
      <c r="G39" s="50"/>
      <c r="H39" s="19"/>
      <c r="I39" s="50"/>
      <c r="J39" s="50"/>
      <c r="K39" s="50"/>
      <c r="L39" s="50"/>
      <c r="M39" s="50"/>
      <c r="N39" s="50"/>
      <c r="O39" s="19"/>
      <c r="P39" s="50"/>
      <c r="Q39" s="50"/>
      <c r="R39" s="50"/>
      <c r="S39" s="93" t="s">
        <v>10</v>
      </c>
      <c r="T39" s="50"/>
      <c r="U39" s="50"/>
    </row>
    <row r="40" spans="1:21" customFormat="1" x14ac:dyDescent="0.2">
      <c r="A40" s="56" t="s">
        <v>29</v>
      </c>
      <c r="B40" s="50"/>
      <c r="C40" s="50"/>
      <c r="D40" s="50"/>
      <c r="E40" s="50"/>
      <c r="F40" s="50"/>
      <c r="G40" s="50"/>
      <c r="H40" s="19"/>
      <c r="I40" s="50"/>
      <c r="J40" s="50"/>
      <c r="K40" s="50"/>
      <c r="L40" s="50"/>
      <c r="M40" s="50"/>
      <c r="N40" s="50"/>
      <c r="O40" s="19"/>
      <c r="P40" s="50"/>
      <c r="Q40" s="50"/>
      <c r="R40" s="50"/>
      <c r="S40" s="50"/>
      <c r="T40" s="50"/>
      <c r="U40" s="50"/>
    </row>
    <row r="41" spans="1:21" customFormat="1" x14ac:dyDescent="0.2">
      <c r="A41" s="56" t="s">
        <v>22</v>
      </c>
      <c r="B41" s="50"/>
      <c r="C41" s="50"/>
      <c r="D41" s="50"/>
      <c r="E41" s="50"/>
      <c r="F41" s="50"/>
      <c r="G41" s="50"/>
      <c r="H41" s="19"/>
      <c r="I41" s="50"/>
      <c r="J41" s="50"/>
      <c r="K41" s="50"/>
      <c r="L41" s="50"/>
      <c r="M41" s="50"/>
      <c r="N41" s="50"/>
      <c r="O41" s="19"/>
      <c r="P41" s="50"/>
      <c r="Q41" s="50"/>
      <c r="R41" s="50"/>
      <c r="S41" s="50"/>
      <c r="T41" s="50"/>
      <c r="U41" s="50"/>
    </row>
    <row r="42" spans="1:21" customFormat="1" x14ac:dyDescent="0.2">
      <c r="A42" s="50"/>
      <c r="B42" s="50"/>
      <c r="C42" s="54" t="str">
        <f>C8</f>
        <v>Q1 2017</v>
      </c>
      <c r="D42" s="54" t="str">
        <f>D8</f>
        <v>Q2 2017</v>
      </c>
      <c r="E42" s="54" t="str">
        <f>E8</f>
        <v>Q3 2017</v>
      </c>
      <c r="F42" s="54" t="str">
        <f>F8</f>
        <v>Q4 2017</v>
      </c>
      <c r="G42" s="50"/>
      <c r="H42" s="2" t="str">
        <f>H8</f>
        <v>FY 2017</v>
      </c>
      <c r="I42" s="50"/>
      <c r="J42" s="54" t="str">
        <f>J8</f>
        <v>Q1 2018</v>
      </c>
      <c r="K42" s="54" t="str">
        <f>K8</f>
        <v>Q2 2018</v>
      </c>
      <c r="L42" s="54" t="str">
        <f>L8</f>
        <v>Q3 2018</v>
      </c>
      <c r="M42" s="54" t="str">
        <f>M8</f>
        <v>Q4 2018</v>
      </c>
      <c r="N42" s="50"/>
      <c r="O42" s="2" t="str">
        <f>O8</f>
        <v>FY 2018</v>
      </c>
      <c r="P42" s="50"/>
      <c r="Q42" s="54" t="str">
        <f>Q8</f>
        <v>Q1 2019</v>
      </c>
      <c r="R42" s="54" t="str">
        <f>R8</f>
        <v>Q2 2019</v>
      </c>
      <c r="S42" s="54" t="str">
        <f>S8</f>
        <v>Q3 2019</v>
      </c>
      <c r="T42" s="50"/>
      <c r="U42" s="50"/>
    </row>
    <row r="43" spans="1:21" customFormat="1" x14ac:dyDescent="0.2">
      <c r="A43" s="55"/>
      <c r="B43" s="50"/>
      <c r="C43" s="55"/>
      <c r="D43" s="55"/>
      <c r="E43" s="55"/>
      <c r="F43" s="55"/>
      <c r="G43" s="50"/>
      <c r="H43" s="3"/>
      <c r="I43" s="50"/>
      <c r="J43" s="55"/>
      <c r="K43" s="55"/>
      <c r="L43" s="55"/>
      <c r="M43" s="55"/>
      <c r="N43" s="50"/>
      <c r="O43" s="3"/>
      <c r="P43" s="50"/>
      <c r="Q43" s="55"/>
      <c r="R43" s="55"/>
      <c r="S43" s="55"/>
      <c r="T43" s="50"/>
      <c r="U43" s="50"/>
    </row>
    <row r="44" spans="1:21" customFormat="1" ht="13.5" thickBot="1" x14ac:dyDescent="0.25">
      <c r="A44" s="70" t="s">
        <v>30</v>
      </c>
      <c r="B44" s="50"/>
      <c r="C44" s="71">
        <f>C10</f>
        <v>1553000000</v>
      </c>
      <c r="D44" s="71">
        <f>D10</f>
        <v>1496000000</v>
      </c>
      <c r="E44" s="71">
        <f>E10</f>
        <v>1480000000</v>
      </c>
      <c r="F44" s="71">
        <f>F10</f>
        <v>1493000000</v>
      </c>
      <c r="G44" s="50"/>
      <c r="H44" s="15">
        <f>SUM(C44:F44)</f>
        <v>6022000000</v>
      </c>
      <c r="I44" s="50"/>
      <c r="J44" s="71">
        <f>J10</f>
        <v>1420000000</v>
      </c>
      <c r="K44" s="71">
        <f>K10</f>
        <v>1387000000</v>
      </c>
      <c r="L44" s="71">
        <f>L10</f>
        <v>1304000000</v>
      </c>
      <c r="M44" s="71">
        <f>M10</f>
        <v>1282000000</v>
      </c>
      <c r="N44" s="50"/>
      <c r="O44" s="15">
        <f>SUM(J44:M44)</f>
        <v>5393000000</v>
      </c>
      <c r="P44" s="50"/>
      <c r="Q44" s="71">
        <f>Q10</f>
        <v>1158000000</v>
      </c>
      <c r="R44" s="71">
        <f>R10</f>
        <v>1112000000</v>
      </c>
      <c r="S44" s="71">
        <f>S10</f>
        <v>1098000000</v>
      </c>
      <c r="T44" s="50"/>
      <c r="U44" s="50"/>
    </row>
    <row r="45" spans="1:21" customFormat="1" ht="13.5" thickTop="1" x14ac:dyDescent="0.2">
      <c r="A45" s="64"/>
      <c r="B45" s="50"/>
      <c r="C45" s="64"/>
      <c r="D45" s="64"/>
      <c r="E45" s="64"/>
      <c r="F45" s="64"/>
      <c r="G45" s="50"/>
      <c r="H45" s="9"/>
      <c r="I45" s="50"/>
      <c r="J45" s="64"/>
      <c r="K45" s="64"/>
      <c r="L45" s="64"/>
      <c r="M45" s="64"/>
      <c r="N45" s="50"/>
      <c r="O45" s="9"/>
      <c r="P45" s="50"/>
      <c r="Q45" s="64"/>
      <c r="R45" s="64"/>
      <c r="S45" s="64"/>
      <c r="T45" s="50"/>
      <c r="U45" s="50"/>
    </row>
    <row r="46" spans="1:21" customFormat="1" x14ac:dyDescent="0.2">
      <c r="A46" s="59" t="s">
        <v>31</v>
      </c>
      <c r="B46" s="50"/>
      <c r="C46" s="50"/>
      <c r="D46" s="50"/>
      <c r="E46" s="50"/>
      <c r="F46" s="50"/>
      <c r="G46" s="50"/>
      <c r="H46" s="5"/>
      <c r="I46" s="50"/>
      <c r="J46" s="50"/>
      <c r="K46" s="50"/>
      <c r="L46" s="50"/>
      <c r="M46" s="50"/>
      <c r="N46" s="50"/>
      <c r="O46" s="5"/>
      <c r="P46" s="50"/>
      <c r="Q46" s="50"/>
      <c r="R46" s="50"/>
      <c r="S46" s="50"/>
      <c r="T46" s="50"/>
      <c r="U46" s="50"/>
    </row>
    <row r="47" spans="1:21" customFormat="1" x14ac:dyDescent="0.2">
      <c r="A47" s="56" t="str">
        <f>A13</f>
        <v>Income (Loss) from Continuing Operations</v>
      </c>
      <c r="B47" s="50"/>
      <c r="C47" s="77">
        <f>C13</f>
        <v>-10000000</v>
      </c>
      <c r="D47" s="77">
        <f>D13</f>
        <v>-4000000</v>
      </c>
      <c r="E47" s="77">
        <f>E13</f>
        <v>-17000000</v>
      </c>
      <c r="F47" s="77">
        <f>F13</f>
        <v>208000000</v>
      </c>
      <c r="G47" s="50"/>
      <c r="H47" s="4">
        <f>SUM(C47:F47)</f>
        <v>177000000</v>
      </c>
      <c r="I47" s="50"/>
      <c r="J47" s="77">
        <f>J13</f>
        <v>-50000000</v>
      </c>
      <c r="K47" s="77">
        <f>K13</f>
        <v>11000000</v>
      </c>
      <c r="L47" s="77">
        <f>L13</f>
        <v>-237000000</v>
      </c>
      <c r="M47" s="77">
        <f>M13</f>
        <v>-140000000</v>
      </c>
      <c r="N47" s="50"/>
      <c r="O47" s="4">
        <f>SUM(J47:M47)</f>
        <v>-416000000</v>
      </c>
      <c r="P47" s="50"/>
      <c r="Q47" s="77">
        <f>Q13</f>
        <v>-308000000</v>
      </c>
      <c r="R47" s="77">
        <f>R13</f>
        <v>-1029000000</v>
      </c>
      <c r="S47" s="77">
        <f>S13</f>
        <v>-16000000</v>
      </c>
      <c r="T47" s="50"/>
      <c r="U47" s="50"/>
    </row>
    <row r="48" spans="1:21" customFormat="1" x14ac:dyDescent="0.2">
      <c r="A48" s="72" t="str">
        <f>A14</f>
        <v>Adjustments:</v>
      </c>
      <c r="B48" s="50"/>
      <c r="C48" s="50"/>
      <c r="D48" s="50"/>
      <c r="E48" s="50"/>
      <c r="F48" s="50"/>
      <c r="G48" s="50"/>
      <c r="H48" s="5"/>
      <c r="I48" s="50"/>
      <c r="J48" s="50"/>
      <c r="K48" s="50"/>
      <c r="L48" s="50"/>
      <c r="M48" s="50"/>
      <c r="N48" s="50"/>
      <c r="O48" s="5"/>
      <c r="P48" s="50"/>
      <c r="Q48" s="50"/>
      <c r="R48" s="50"/>
      <c r="S48" s="50"/>
      <c r="T48" s="50"/>
      <c r="U48" s="50"/>
    </row>
    <row r="49" spans="1:21" customFormat="1" x14ac:dyDescent="0.2">
      <c r="A49" s="73" t="str">
        <f>A17</f>
        <v>Interest expense</v>
      </c>
      <c r="B49" s="50"/>
      <c r="C49" s="60">
        <f>C17</f>
        <v>36000000</v>
      </c>
      <c r="D49" s="60">
        <f>D17</f>
        <v>34000000</v>
      </c>
      <c r="E49" s="60">
        <f>E17</f>
        <v>35000000</v>
      </c>
      <c r="F49" s="60">
        <f>F17</f>
        <v>32000000</v>
      </c>
      <c r="G49" s="50"/>
      <c r="H49" s="6">
        <f t="shared" ref="H49:H58" si="2">SUM(C49:F49)</f>
        <v>137000000</v>
      </c>
      <c r="I49" s="50"/>
      <c r="J49" s="60">
        <f>J17</f>
        <v>33000000</v>
      </c>
      <c r="K49" s="60">
        <f>K17</f>
        <v>37000000</v>
      </c>
      <c r="L49" s="60">
        <f>L17</f>
        <v>22000000</v>
      </c>
      <c r="M49" s="60">
        <f>M17</f>
        <v>20000000</v>
      </c>
      <c r="N49" s="50"/>
      <c r="O49" s="6">
        <f t="shared" ref="O49:O58" si="3">SUM(J49:N49)</f>
        <v>112000000</v>
      </c>
      <c r="P49" s="50"/>
      <c r="Q49" s="60">
        <f>Q17</f>
        <v>20000000</v>
      </c>
      <c r="R49" s="60">
        <f>R17</f>
        <v>20000000</v>
      </c>
      <c r="S49" s="60">
        <f>S17</f>
        <v>20000000</v>
      </c>
      <c r="T49" s="50"/>
      <c r="U49" s="50"/>
    </row>
    <row r="50" spans="1:21" customFormat="1" x14ac:dyDescent="0.2">
      <c r="A50" s="73" t="str">
        <f>GAAP!B26</f>
        <v>Income tax expense (benefit)</v>
      </c>
      <c r="B50" s="50"/>
      <c r="C50" s="60">
        <f>C24</f>
        <v>-12000000</v>
      </c>
      <c r="D50" s="60">
        <f>D24</f>
        <v>-7000000</v>
      </c>
      <c r="E50" s="60">
        <f>E24</f>
        <v>30000000</v>
      </c>
      <c r="F50" s="60">
        <f>F24</f>
        <v>-204000000</v>
      </c>
      <c r="G50" s="50"/>
      <c r="H50" s="6">
        <f t="shared" si="2"/>
        <v>-193000000</v>
      </c>
      <c r="I50" s="50"/>
      <c r="J50" s="60">
        <f>J24</f>
        <v>-4000000</v>
      </c>
      <c r="K50" s="60">
        <f>K24</f>
        <v>43000000</v>
      </c>
      <c r="L50" s="60">
        <f>L24</f>
        <v>-15000000</v>
      </c>
      <c r="M50" s="60">
        <f>M24</f>
        <v>-3000000</v>
      </c>
      <c r="N50" s="50"/>
      <c r="O50" s="6">
        <f t="shared" si="3"/>
        <v>21000000</v>
      </c>
      <c r="P50" s="50"/>
      <c r="Q50" s="60">
        <f>Q24</f>
        <v>-30000000</v>
      </c>
      <c r="R50" s="60">
        <f>R24</f>
        <v>-90000000</v>
      </c>
      <c r="S50" s="60">
        <f>S24</f>
        <v>2000000</v>
      </c>
      <c r="T50" s="50"/>
      <c r="U50" s="50"/>
    </row>
    <row r="51" spans="1:21" customFormat="1" x14ac:dyDescent="0.2">
      <c r="A51" s="73" t="str">
        <f>GAAP!B14</f>
        <v>Depreciation and amortization</v>
      </c>
      <c r="B51" s="50"/>
      <c r="C51" s="60">
        <f>GAAP!D14</f>
        <v>125000000</v>
      </c>
      <c r="D51" s="60">
        <f>GAAP!E14</f>
        <v>129000000</v>
      </c>
      <c r="E51" s="60">
        <f>GAAP!F14</f>
        <v>122000000</v>
      </c>
      <c r="F51" s="60">
        <f>GAAP!G14</f>
        <v>119000000</v>
      </c>
      <c r="G51" s="50"/>
      <c r="H51" s="6">
        <f t="shared" si="2"/>
        <v>495000000</v>
      </c>
      <c r="I51" s="50"/>
      <c r="J51" s="60">
        <f>GAAP!K14</f>
        <v>116000000</v>
      </c>
      <c r="K51" s="60">
        <f>GAAP!L14</f>
        <v>116000000</v>
      </c>
      <c r="L51" s="60">
        <f>GAAP!M14</f>
        <v>113000000</v>
      </c>
      <c r="M51" s="60">
        <f>GAAP!N14</f>
        <v>115000000</v>
      </c>
      <c r="N51" s="50"/>
      <c r="O51" s="6">
        <f t="shared" si="3"/>
        <v>460000000</v>
      </c>
      <c r="P51" s="50"/>
      <c r="Q51" s="60">
        <f>GAAP!R14</f>
        <v>115000000</v>
      </c>
      <c r="R51" s="60">
        <f>GAAP!S14</f>
        <v>112000000</v>
      </c>
      <c r="S51" s="60">
        <f>GAAP!T14</f>
        <v>115000000</v>
      </c>
      <c r="T51" s="50"/>
      <c r="U51" s="50"/>
    </row>
    <row r="52" spans="1:21" customFormat="1" x14ac:dyDescent="0.2">
      <c r="A52" s="73" t="s">
        <v>159</v>
      </c>
      <c r="B52" s="50"/>
      <c r="C52" s="60">
        <v>0</v>
      </c>
      <c r="D52" s="60">
        <v>1000000</v>
      </c>
      <c r="E52" s="60">
        <v>1000000</v>
      </c>
      <c r="F52" s="60">
        <v>0</v>
      </c>
      <c r="G52" s="50"/>
      <c r="H52" s="6">
        <f t="shared" si="2"/>
        <v>2000000</v>
      </c>
      <c r="I52" s="50"/>
      <c r="J52" s="60">
        <v>1000000</v>
      </c>
      <c r="K52" s="60">
        <v>1000000</v>
      </c>
      <c r="L52" s="60">
        <v>0</v>
      </c>
      <c r="M52" s="60">
        <v>1000000</v>
      </c>
      <c r="N52" s="50"/>
      <c r="O52" s="6">
        <f t="shared" si="3"/>
        <v>3000000</v>
      </c>
      <c r="P52" s="50"/>
      <c r="Q52" s="60">
        <v>1000000</v>
      </c>
      <c r="R52" s="60">
        <v>0</v>
      </c>
      <c r="S52" s="60">
        <v>1000000</v>
      </c>
      <c r="T52" s="50"/>
      <c r="U52" s="50"/>
    </row>
    <row r="53" spans="1:21" customFormat="1" x14ac:dyDescent="0.2">
      <c r="A53" s="73" t="str">
        <f>A16</f>
        <v>Restructuring and related costs</v>
      </c>
      <c r="B53" s="50"/>
      <c r="C53" s="60">
        <f>C16</f>
        <v>18000000</v>
      </c>
      <c r="D53" s="60">
        <f>D16</f>
        <v>36000000</v>
      </c>
      <c r="E53" s="60">
        <f>E16</f>
        <v>22000000</v>
      </c>
      <c r="F53" s="60">
        <f>F16</f>
        <v>25000000</v>
      </c>
      <c r="G53" s="50"/>
      <c r="H53" s="6">
        <f t="shared" si="2"/>
        <v>101000000</v>
      </c>
      <c r="I53" s="50"/>
      <c r="J53" s="60">
        <f>J16</f>
        <v>20000000</v>
      </c>
      <c r="K53" s="60">
        <f>K16</f>
        <v>17000000</v>
      </c>
      <c r="L53" s="60">
        <f>L16</f>
        <v>31000000</v>
      </c>
      <c r="M53" s="60">
        <f>M16</f>
        <v>13000000</v>
      </c>
      <c r="N53" s="50"/>
      <c r="O53" s="6">
        <f t="shared" si="3"/>
        <v>81000000</v>
      </c>
      <c r="P53" s="50"/>
      <c r="Q53" s="60">
        <f>Q16</f>
        <v>16000000</v>
      </c>
      <c r="R53" s="60">
        <f>R16</f>
        <v>26000000</v>
      </c>
      <c r="S53" s="60">
        <f>S16</f>
        <v>8000000</v>
      </c>
      <c r="T53" s="50"/>
      <c r="U53" s="50"/>
    </row>
    <row r="54" spans="1:21" customFormat="1" x14ac:dyDescent="0.2">
      <c r="A54" s="73" t="str">
        <f>A18</f>
        <v>(Gain) loss on extinguishment of debt</v>
      </c>
      <c r="B54" s="50"/>
      <c r="C54" s="60">
        <f t="shared" ref="C54:F58" si="4">C18</f>
        <v>0</v>
      </c>
      <c r="D54" s="60">
        <f t="shared" si="4"/>
        <v>0</v>
      </c>
      <c r="E54" s="60">
        <f t="shared" si="4"/>
        <v>0</v>
      </c>
      <c r="F54" s="60">
        <f t="shared" si="4"/>
        <v>0</v>
      </c>
      <c r="G54" s="50"/>
      <c r="H54" s="6">
        <f t="shared" si="2"/>
        <v>0</v>
      </c>
      <c r="I54" s="50"/>
      <c r="J54" s="60">
        <f t="shared" ref="J54:M58" si="5">J18</f>
        <v>0</v>
      </c>
      <c r="K54" s="60">
        <f t="shared" si="5"/>
        <v>0</v>
      </c>
      <c r="L54" s="60">
        <f t="shared" si="5"/>
        <v>108000000</v>
      </c>
      <c r="M54" s="60">
        <f t="shared" si="5"/>
        <v>0</v>
      </c>
      <c r="N54" s="50"/>
      <c r="O54" s="6">
        <f t="shared" si="3"/>
        <v>108000000</v>
      </c>
      <c r="P54" s="50"/>
      <c r="Q54" s="60">
        <f t="shared" ref="Q54:S58" si="6">Q18</f>
        <v>0</v>
      </c>
      <c r="R54" s="60">
        <f t="shared" si="6"/>
        <v>0</v>
      </c>
      <c r="S54" s="60">
        <f t="shared" si="6"/>
        <v>0</v>
      </c>
      <c r="T54" s="50"/>
      <c r="U54" s="50"/>
    </row>
    <row r="55" spans="1:21" customFormat="1" x14ac:dyDescent="0.2">
      <c r="A55" s="73" t="str">
        <f>A19</f>
        <v>Goodwill impairment</v>
      </c>
      <c r="B55" s="50"/>
      <c r="C55" s="60">
        <f t="shared" si="4"/>
        <v>0</v>
      </c>
      <c r="D55" s="60">
        <f t="shared" si="4"/>
        <v>0</v>
      </c>
      <c r="E55" s="60">
        <f t="shared" si="4"/>
        <v>0</v>
      </c>
      <c r="F55" s="60">
        <f t="shared" si="4"/>
        <v>0</v>
      </c>
      <c r="G55" s="50"/>
      <c r="H55" s="6">
        <f t="shared" si="2"/>
        <v>0</v>
      </c>
      <c r="I55" s="50"/>
      <c r="J55" s="60">
        <f t="shared" si="5"/>
        <v>0</v>
      </c>
      <c r="K55" s="60">
        <f t="shared" si="5"/>
        <v>0</v>
      </c>
      <c r="L55" s="60">
        <f t="shared" si="5"/>
        <v>0</v>
      </c>
      <c r="M55" s="60">
        <f t="shared" si="5"/>
        <v>0</v>
      </c>
      <c r="N55" s="50"/>
      <c r="O55" s="6">
        <f t="shared" si="3"/>
        <v>0</v>
      </c>
      <c r="P55" s="50"/>
      <c r="Q55" s="60">
        <f t="shared" si="6"/>
        <v>284000000</v>
      </c>
      <c r="R55" s="60">
        <f t="shared" si="6"/>
        <v>1067000000</v>
      </c>
      <c r="S55" s="60">
        <f t="shared" si="6"/>
        <v>0</v>
      </c>
      <c r="T55" s="50"/>
      <c r="U55" s="50"/>
    </row>
    <row r="56" spans="1:21" customFormat="1" x14ac:dyDescent="0.2">
      <c r="A56" s="73" t="str">
        <f>A20</f>
        <v>(Gain) loss on divestitures and transaction costs</v>
      </c>
      <c r="B56" s="50"/>
      <c r="C56" s="60">
        <f t="shared" si="4"/>
        <v>0</v>
      </c>
      <c r="D56" s="60">
        <f t="shared" si="4"/>
        <v>-25000000</v>
      </c>
      <c r="E56" s="60">
        <f t="shared" si="4"/>
        <v>-16000000</v>
      </c>
      <c r="F56" s="60">
        <f t="shared" si="4"/>
        <v>-1000000</v>
      </c>
      <c r="G56" s="50"/>
      <c r="H56" s="6">
        <f t="shared" si="2"/>
        <v>-42000000</v>
      </c>
      <c r="I56" s="50"/>
      <c r="J56" s="60">
        <f t="shared" si="5"/>
        <v>15000000</v>
      </c>
      <c r="K56" s="60">
        <f t="shared" si="5"/>
        <v>-60000000</v>
      </c>
      <c r="L56" s="60">
        <f t="shared" si="5"/>
        <v>54000000</v>
      </c>
      <c r="M56" s="60">
        <f t="shared" si="5"/>
        <v>33000000</v>
      </c>
      <c r="N56" s="50"/>
      <c r="O56" s="6">
        <f t="shared" si="3"/>
        <v>42000000</v>
      </c>
      <c r="P56" s="50"/>
      <c r="Q56" s="60">
        <f t="shared" si="6"/>
        <v>14000000</v>
      </c>
      <c r="R56" s="60">
        <f t="shared" si="6"/>
        <v>2000000</v>
      </c>
      <c r="S56" s="60">
        <f t="shared" si="6"/>
        <v>3000000</v>
      </c>
      <c r="T56" s="50"/>
      <c r="U56" s="50"/>
    </row>
    <row r="57" spans="1:21" customFormat="1" x14ac:dyDescent="0.2">
      <c r="A57" s="73" t="str">
        <f>A21</f>
        <v>Litigation costs (recoveries), net</v>
      </c>
      <c r="B57" s="50"/>
      <c r="C57" s="60">
        <f t="shared" si="4"/>
        <v>-11000000</v>
      </c>
      <c r="D57" s="60">
        <f t="shared" si="4"/>
        <v>-9000000</v>
      </c>
      <c r="E57" s="60">
        <f t="shared" si="4"/>
        <v>6000000</v>
      </c>
      <c r="F57" s="60">
        <f t="shared" si="4"/>
        <v>3000000</v>
      </c>
      <c r="G57" s="50"/>
      <c r="H57" s="6">
        <f t="shared" si="2"/>
        <v>-11000000</v>
      </c>
      <c r="I57" s="50"/>
      <c r="J57" s="60">
        <f t="shared" si="5"/>
        <v>31000000</v>
      </c>
      <c r="K57" s="60">
        <f t="shared" si="5"/>
        <v>4000000</v>
      </c>
      <c r="L57" s="60">
        <f t="shared" si="5"/>
        <v>78000000</v>
      </c>
      <c r="M57" s="60">
        <f t="shared" si="5"/>
        <v>114000000</v>
      </c>
      <c r="N57" s="50"/>
      <c r="O57" s="6">
        <f t="shared" si="3"/>
        <v>227000000</v>
      </c>
      <c r="P57" s="50"/>
      <c r="Q57" s="60">
        <f t="shared" si="6"/>
        <v>12000000</v>
      </c>
      <c r="R57" s="60">
        <f t="shared" si="6"/>
        <v>1000000</v>
      </c>
      <c r="S57" s="60">
        <f t="shared" si="6"/>
        <v>2000000</v>
      </c>
      <c r="T57" s="50"/>
      <c r="U57" s="50"/>
    </row>
    <row r="58" spans="1:21" customFormat="1" x14ac:dyDescent="0.2">
      <c r="A58" s="73" t="str">
        <f>A22</f>
        <v>Separation costs</v>
      </c>
      <c r="B58" s="50"/>
      <c r="C58" s="60">
        <f t="shared" si="4"/>
        <v>5000000</v>
      </c>
      <c r="D58" s="60">
        <f t="shared" si="4"/>
        <v>1000000</v>
      </c>
      <c r="E58" s="60">
        <f t="shared" si="4"/>
        <v>2000000</v>
      </c>
      <c r="F58" s="60">
        <f t="shared" si="4"/>
        <v>4000000</v>
      </c>
      <c r="G58" s="50"/>
      <c r="H58" s="6">
        <f t="shared" si="2"/>
        <v>12000000</v>
      </c>
      <c r="I58" s="50"/>
      <c r="J58" s="60">
        <f t="shared" si="5"/>
        <v>0</v>
      </c>
      <c r="K58" s="60">
        <f t="shared" si="5"/>
        <v>0</v>
      </c>
      <c r="L58" s="60">
        <f t="shared" si="5"/>
        <v>0</v>
      </c>
      <c r="M58" s="60">
        <f t="shared" si="5"/>
        <v>0</v>
      </c>
      <c r="N58" s="50"/>
      <c r="O58" s="6">
        <f t="shared" si="3"/>
        <v>0</v>
      </c>
      <c r="P58" s="50"/>
      <c r="Q58" s="60">
        <f t="shared" si="6"/>
        <v>0</v>
      </c>
      <c r="R58" s="60">
        <f t="shared" si="6"/>
        <v>0</v>
      </c>
      <c r="S58" s="60">
        <f t="shared" si="6"/>
        <v>0</v>
      </c>
      <c r="T58" s="50"/>
      <c r="U58" s="50"/>
    </row>
    <row r="59" spans="1:21" customFormat="1" x14ac:dyDescent="0.2">
      <c r="A59" s="73" t="s">
        <v>160</v>
      </c>
      <c r="B59" s="50"/>
      <c r="C59" s="50"/>
      <c r="D59" s="50"/>
      <c r="E59" s="50"/>
      <c r="F59" s="50"/>
      <c r="G59" s="50"/>
      <c r="H59" s="5"/>
      <c r="I59" s="50"/>
      <c r="J59" s="50"/>
      <c r="K59" s="50"/>
      <c r="L59" s="50"/>
      <c r="M59" s="50"/>
      <c r="N59" s="50"/>
      <c r="O59" s="5"/>
      <c r="P59" s="50"/>
      <c r="Q59" s="50"/>
      <c r="R59" s="50"/>
      <c r="S59" s="50"/>
      <c r="T59" s="50"/>
      <c r="U59" s="50"/>
    </row>
    <row r="60" spans="1:21" customFormat="1" x14ac:dyDescent="0.2">
      <c r="A60" s="79" t="str">
        <f>A23</f>
        <v>Other (income) expenses, net</v>
      </c>
      <c r="B60" s="50"/>
      <c r="C60" s="60">
        <f>C23</f>
        <v>-1000000</v>
      </c>
      <c r="D60" s="60">
        <f>D23</f>
        <v>0</v>
      </c>
      <c r="E60" s="60">
        <f>E23</f>
        <v>-9000000</v>
      </c>
      <c r="F60" s="60">
        <f>F23</f>
        <v>3000000</v>
      </c>
      <c r="G60" s="50"/>
      <c r="H60" s="6">
        <f>SUM(C60:F60)</f>
        <v>-7000000</v>
      </c>
      <c r="I60" s="50"/>
      <c r="J60" s="60">
        <f>J23</f>
        <v>-1000000</v>
      </c>
      <c r="K60" s="60">
        <f>K23</f>
        <v>-2000000</v>
      </c>
      <c r="L60" s="60">
        <f>L23</f>
        <v>4000000</v>
      </c>
      <c r="M60" s="60">
        <f>M23</f>
        <v>4000000</v>
      </c>
      <c r="N60" s="50"/>
      <c r="O60" s="6">
        <f>SUM(J60:N60)</f>
        <v>5000000</v>
      </c>
      <c r="P60" s="50"/>
      <c r="Q60" s="60">
        <f>Q23</f>
        <v>-1000000</v>
      </c>
      <c r="R60" s="60">
        <f>R23</f>
        <v>1000000</v>
      </c>
      <c r="S60" s="60">
        <f>S23</f>
        <v>-8000000</v>
      </c>
      <c r="T60" s="50"/>
      <c r="U60" s="50"/>
    </row>
    <row r="61" spans="1:21" customFormat="1" x14ac:dyDescent="0.2">
      <c r="A61" s="79" t="s">
        <v>156</v>
      </c>
      <c r="B61" s="50"/>
      <c r="C61" s="60">
        <f t="shared" ref="C61:F63" si="7">C29</f>
        <v>0</v>
      </c>
      <c r="D61" s="60">
        <f t="shared" si="7"/>
        <v>0</v>
      </c>
      <c r="E61" s="60">
        <f t="shared" si="7"/>
        <v>0</v>
      </c>
      <c r="F61" s="60">
        <f t="shared" si="7"/>
        <v>0</v>
      </c>
      <c r="G61" s="50"/>
      <c r="H61" s="6">
        <f>SUM(C61:F61)</f>
        <v>0</v>
      </c>
      <c r="I61" s="50"/>
      <c r="J61" s="60">
        <f t="shared" ref="J61:M63" si="8">J29</f>
        <v>0</v>
      </c>
      <c r="K61" s="60">
        <f t="shared" si="8"/>
        <v>0</v>
      </c>
      <c r="L61" s="60">
        <f t="shared" si="8"/>
        <v>0</v>
      </c>
      <c r="M61" s="60">
        <f t="shared" si="8"/>
        <v>0</v>
      </c>
      <c r="N61" s="50"/>
      <c r="O61" s="6">
        <f>SUM(J61:N61)</f>
        <v>0</v>
      </c>
      <c r="P61" s="50"/>
      <c r="Q61" s="60">
        <f t="shared" ref="Q61:S63" si="9">Q29</f>
        <v>0</v>
      </c>
      <c r="R61" s="60">
        <f t="shared" si="9"/>
        <v>4000000</v>
      </c>
      <c r="S61" s="60">
        <f t="shared" si="9"/>
        <v>0</v>
      </c>
      <c r="T61" s="50"/>
      <c r="U61" s="50"/>
    </row>
    <row r="62" spans="1:21" customFormat="1" x14ac:dyDescent="0.2">
      <c r="A62" s="79" t="str">
        <f>A30</f>
        <v>NY MMIS charge (credit)</v>
      </c>
      <c r="B62" s="50"/>
      <c r="C62" s="60">
        <f t="shared" si="7"/>
        <v>8000000</v>
      </c>
      <c r="D62" s="60">
        <f t="shared" si="7"/>
        <v>1000000</v>
      </c>
      <c r="E62" s="60">
        <f t="shared" si="7"/>
        <v>1000000</v>
      </c>
      <c r="F62" s="60">
        <f t="shared" si="7"/>
        <v>-1000000</v>
      </c>
      <c r="G62" s="50"/>
      <c r="H62" s="6">
        <f>SUM(C62:F62)</f>
        <v>9000000</v>
      </c>
      <c r="I62" s="50"/>
      <c r="J62" s="60">
        <f t="shared" si="8"/>
        <v>0</v>
      </c>
      <c r="K62" s="60">
        <f t="shared" si="8"/>
        <v>-1000000</v>
      </c>
      <c r="L62" s="60">
        <f t="shared" si="8"/>
        <v>-1000000</v>
      </c>
      <c r="M62" s="60">
        <f t="shared" si="8"/>
        <v>0</v>
      </c>
      <c r="N62" s="50"/>
      <c r="O62" s="6">
        <f>SUM(J62:N62)</f>
        <v>-2000000</v>
      </c>
      <c r="P62" s="50"/>
      <c r="Q62" s="60">
        <f t="shared" si="9"/>
        <v>0</v>
      </c>
      <c r="R62" s="60">
        <f t="shared" si="9"/>
        <v>0</v>
      </c>
      <c r="S62" s="60">
        <f t="shared" si="9"/>
        <v>0</v>
      </c>
      <c r="T62" s="50"/>
      <c r="U62" s="50"/>
    </row>
    <row r="63" spans="1:21" customFormat="1" x14ac:dyDescent="0.2">
      <c r="A63" s="80" t="str">
        <f>A31</f>
        <v>HE charge (credit)</v>
      </c>
      <c r="B63" s="50"/>
      <c r="C63" s="62">
        <f t="shared" si="7"/>
        <v>-5000000</v>
      </c>
      <c r="D63" s="62">
        <f t="shared" si="7"/>
        <v>0</v>
      </c>
      <c r="E63" s="62">
        <f t="shared" si="7"/>
        <v>-3000000</v>
      </c>
      <c r="F63" s="62">
        <f t="shared" si="7"/>
        <v>0</v>
      </c>
      <c r="G63" s="50"/>
      <c r="H63" s="7">
        <f>SUM(C63:F63)</f>
        <v>-8000000</v>
      </c>
      <c r="I63" s="50"/>
      <c r="J63" s="62">
        <f t="shared" si="8"/>
        <v>0</v>
      </c>
      <c r="K63" s="62">
        <f t="shared" si="8"/>
        <v>0</v>
      </c>
      <c r="L63" s="62">
        <f t="shared" si="8"/>
        <v>0</v>
      </c>
      <c r="M63" s="62">
        <f t="shared" si="8"/>
        <v>-1000000</v>
      </c>
      <c r="N63" s="50"/>
      <c r="O63" s="7">
        <f>SUM(J63:N63)</f>
        <v>-1000000</v>
      </c>
      <c r="P63" s="50"/>
      <c r="Q63" s="62">
        <f t="shared" si="9"/>
        <v>0</v>
      </c>
      <c r="R63" s="62">
        <f t="shared" si="9"/>
        <v>0</v>
      </c>
      <c r="S63" s="62">
        <f t="shared" si="9"/>
        <v>0</v>
      </c>
      <c r="T63" s="50"/>
      <c r="U63" s="50"/>
    </row>
    <row r="64" spans="1:21" customFormat="1" x14ac:dyDescent="0.2">
      <c r="A64" s="81" t="s">
        <v>161</v>
      </c>
      <c r="B64" s="50"/>
      <c r="C64" s="82">
        <f>SUM(C60:C63)</f>
        <v>2000000</v>
      </c>
      <c r="D64" s="82">
        <f>SUM(D60:D63)</f>
        <v>1000000</v>
      </c>
      <c r="E64" s="82">
        <f>SUM(E60:E63)</f>
        <v>-11000000</v>
      </c>
      <c r="F64" s="82">
        <f>SUM(F60:F63)</f>
        <v>2000000</v>
      </c>
      <c r="G64" s="50"/>
      <c r="H64" s="20">
        <f>SUM(H60:H63)</f>
        <v>-6000000</v>
      </c>
      <c r="I64" s="50"/>
      <c r="J64" s="82">
        <f>SUM(J60:J63)</f>
        <v>-1000000</v>
      </c>
      <c r="K64" s="82">
        <f>SUM(K60:K63)</f>
        <v>-3000000</v>
      </c>
      <c r="L64" s="82">
        <f>SUM(L60:L63)</f>
        <v>3000000</v>
      </c>
      <c r="M64" s="82">
        <f>SUM(M60:M63)</f>
        <v>3000000</v>
      </c>
      <c r="N64" s="50"/>
      <c r="O64" s="20">
        <f>SUM(O60:O63)</f>
        <v>2000000</v>
      </c>
      <c r="P64" s="50"/>
      <c r="Q64" s="82">
        <f>SUM(Q60:Q63)</f>
        <v>-1000000</v>
      </c>
      <c r="R64" s="82">
        <f>SUM(R60:R63)</f>
        <v>5000000</v>
      </c>
      <c r="S64" s="82">
        <f>SUM(S60:S63)</f>
        <v>-8000000</v>
      </c>
      <c r="T64" s="50"/>
      <c r="U64" s="50"/>
    </row>
    <row r="65" spans="1:21" customFormat="1" ht="13.5" thickBot="1" x14ac:dyDescent="0.25">
      <c r="A65" s="69" t="s">
        <v>32</v>
      </c>
      <c r="B65" s="50"/>
      <c r="C65" s="66">
        <f>SUM(C47:C58)+C64</f>
        <v>153000000</v>
      </c>
      <c r="D65" s="66">
        <f>SUM(D47:D58)+D64</f>
        <v>157000000</v>
      </c>
      <c r="E65" s="66">
        <f>SUM(E47:E58)+E64</f>
        <v>174000000</v>
      </c>
      <c r="F65" s="66">
        <f>SUM(F47:F58)+F64</f>
        <v>188000000</v>
      </c>
      <c r="G65" s="50"/>
      <c r="H65" s="11">
        <f>SUM(H47:H58)+H64</f>
        <v>672000000</v>
      </c>
      <c r="I65" s="50"/>
      <c r="J65" s="66">
        <f>SUM(J47:J58)+J64</f>
        <v>161000000</v>
      </c>
      <c r="K65" s="66">
        <f>SUM(K47:K58)+K64</f>
        <v>166000000</v>
      </c>
      <c r="L65" s="66">
        <f>SUM(L47:L58)+L64</f>
        <v>157000000</v>
      </c>
      <c r="M65" s="66">
        <f>SUM(M47:M58)+M64</f>
        <v>156000000</v>
      </c>
      <c r="N65" s="50"/>
      <c r="O65" s="11">
        <f>SUM(O47:O58)+O64</f>
        <v>640000000</v>
      </c>
      <c r="P65" s="50"/>
      <c r="Q65" s="66">
        <f>SUM(Q47:Q58)+Q64</f>
        <v>123000000</v>
      </c>
      <c r="R65" s="66">
        <f>SUM(R47:R58)+R64</f>
        <v>114000000</v>
      </c>
      <c r="S65" s="66">
        <f>SUM(S47:S58)+S64</f>
        <v>127000000</v>
      </c>
      <c r="T65" s="50"/>
      <c r="U65" s="50"/>
    </row>
    <row r="66" spans="1:21" customFormat="1" ht="13.5" thickTop="1" x14ac:dyDescent="0.2">
      <c r="A66" s="75" t="s">
        <v>33</v>
      </c>
      <c r="B66" s="50"/>
      <c r="C66" s="76">
        <f>C65/C44</f>
        <v>9.8518995492594977E-2</v>
      </c>
      <c r="D66" s="76">
        <f>D65/D44</f>
        <v>0.10494652406417113</v>
      </c>
      <c r="E66" s="76">
        <f>E65/E44</f>
        <v>0.11756756756756757</v>
      </c>
      <c r="F66" s="76">
        <f>F65/F44</f>
        <v>0.12592096450100468</v>
      </c>
      <c r="G66" s="50"/>
      <c r="H66" s="16">
        <f>H65/H44</f>
        <v>0.11159083361009631</v>
      </c>
      <c r="I66" s="50"/>
      <c r="J66" s="76">
        <f>J65/J44</f>
        <v>0.11338028169014085</v>
      </c>
      <c r="K66" s="76">
        <f>K65/K44</f>
        <v>0.11968276856524873</v>
      </c>
      <c r="L66" s="76">
        <f>L65/L44</f>
        <v>0.12039877300613497</v>
      </c>
      <c r="M66" s="76">
        <f>M65/M44</f>
        <v>0.12168486739469579</v>
      </c>
      <c r="N66" s="50"/>
      <c r="O66" s="16">
        <f>O65/O44</f>
        <v>0.11867235305025033</v>
      </c>
      <c r="P66" s="50"/>
      <c r="Q66" s="76">
        <f>Q65/Q44</f>
        <v>0.10621761658031088</v>
      </c>
      <c r="R66" s="76">
        <f>R65/R44</f>
        <v>0.10251798561151079</v>
      </c>
      <c r="S66" s="76">
        <f>S65/S44</f>
        <v>0.11566484517304189</v>
      </c>
      <c r="T66" s="50"/>
      <c r="U66" s="50"/>
    </row>
    <row r="67" spans="1:21" customFormat="1" ht="13.5" thickBot="1" x14ac:dyDescent="0.25">
      <c r="A67" s="50"/>
      <c r="B67" s="50"/>
      <c r="C67" s="50"/>
      <c r="D67" s="50"/>
      <c r="E67" s="50"/>
      <c r="F67" s="50"/>
      <c r="G67" s="50"/>
      <c r="H67" s="21"/>
      <c r="I67" s="50"/>
      <c r="J67" s="50"/>
      <c r="K67" s="50"/>
      <c r="L67" s="50"/>
      <c r="M67" s="50"/>
      <c r="N67" s="50"/>
      <c r="O67" s="21"/>
      <c r="P67" s="50"/>
      <c r="Q67" s="50"/>
      <c r="R67" s="50"/>
      <c r="S67" s="50"/>
      <c r="T67" s="50"/>
      <c r="U67" s="50"/>
    </row>
    <row r="68" spans="1:21" x14ac:dyDescent="0.2">
      <c r="A68" s="78"/>
      <c r="C68" s="78"/>
      <c r="D68" s="78"/>
      <c r="E68" s="78"/>
      <c r="F68" s="78"/>
      <c r="H68" s="78"/>
      <c r="J68" s="78"/>
      <c r="K68" s="78"/>
      <c r="L68" s="78"/>
      <c r="M68" s="78"/>
      <c r="O68" s="78"/>
      <c r="P68" s="78"/>
      <c r="Q68" s="78"/>
      <c r="R68" s="78"/>
      <c r="S68" s="78"/>
    </row>
    <row r="69" spans="1:21" ht="25.9" customHeight="1" x14ac:dyDescent="0.2">
      <c r="A69" s="56" t="s">
        <v>34</v>
      </c>
    </row>
    <row r="70" spans="1:21" x14ac:dyDescent="0.2">
      <c r="A70" s="56" t="s">
        <v>22</v>
      </c>
    </row>
    <row r="71" spans="1:21" customFormat="1" x14ac:dyDescent="0.2">
      <c r="A71" s="50"/>
      <c r="B71" s="50"/>
      <c r="C71" s="54" t="str">
        <f>C8</f>
        <v>Q1 2017</v>
      </c>
      <c r="D71" s="54" t="str">
        <f>D8</f>
        <v>Q2 2017</v>
      </c>
      <c r="E71" s="54" t="str">
        <f>E8</f>
        <v>Q3 2017</v>
      </c>
      <c r="F71" s="54" t="str">
        <f>F8</f>
        <v>Q4 2017</v>
      </c>
      <c r="G71" s="50"/>
      <c r="H71" s="2" t="str">
        <f>H8</f>
        <v>FY 2017</v>
      </c>
      <c r="I71" s="50"/>
      <c r="J71" s="54" t="str">
        <f>J8</f>
        <v>Q1 2018</v>
      </c>
      <c r="K71" s="54" t="str">
        <f>K8</f>
        <v>Q2 2018</v>
      </c>
      <c r="L71" s="54" t="str">
        <f>L8</f>
        <v>Q3 2018</v>
      </c>
      <c r="M71" s="54" t="str">
        <f>M8</f>
        <v>Q4 2018</v>
      </c>
      <c r="N71" s="50"/>
      <c r="O71" s="2" t="str">
        <f>O8</f>
        <v>FY 2018</v>
      </c>
      <c r="P71" s="50"/>
      <c r="Q71" s="54" t="str">
        <f>Q8</f>
        <v>Q1 2019</v>
      </c>
      <c r="R71" s="54" t="str">
        <f>R8</f>
        <v>Q2 2019</v>
      </c>
      <c r="S71" s="54" t="str">
        <f>S8</f>
        <v>Q3 2019</v>
      </c>
      <c r="T71" s="50"/>
      <c r="U71" s="50"/>
    </row>
    <row r="72" spans="1:21" customFormat="1" x14ac:dyDescent="0.2">
      <c r="A72" s="55"/>
      <c r="B72" s="50"/>
      <c r="C72" s="55"/>
      <c r="D72" s="55"/>
      <c r="E72" s="55"/>
      <c r="F72" s="55"/>
      <c r="G72" s="50"/>
      <c r="H72" s="3"/>
      <c r="I72" s="50"/>
      <c r="J72" s="55"/>
      <c r="K72" s="55"/>
      <c r="L72" s="55"/>
      <c r="M72" s="55"/>
      <c r="N72" s="50"/>
      <c r="O72" s="3"/>
      <c r="P72" s="50"/>
      <c r="Q72" s="55"/>
      <c r="R72" s="55"/>
      <c r="S72" s="55"/>
      <c r="T72" s="50"/>
      <c r="U72" s="50"/>
    </row>
    <row r="73" spans="1:21" customFormat="1" x14ac:dyDescent="0.2">
      <c r="A73" s="59" t="s">
        <v>35</v>
      </c>
      <c r="B73" s="50"/>
      <c r="C73" s="50"/>
      <c r="D73" s="50"/>
      <c r="E73" s="50"/>
      <c r="F73" s="50"/>
      <c r="G73" s="50"/>
      <c r="H73" s="5"/>
      <c r="I73" s="50"/>
      <c r="J73" s="50"/>
      <c r="K73" s="50"/>
      <c r="L73" s="50"/>
      <c r="M73" s="50"/>
      <c r="N73" s="50"/>
      <c r="O73" s="5"/>
      <c r="P73" s="50"/>
      <c r="Q73" s="50"/>
      <c r="R73" s="50"/>
      <c r="S73" s="50"/>
      <c r="T73" s="50"/>
      <c r="U73" s="50"/>
    </row>
    <row r="74" spans="1:21" customFormat="1" x14ac:dyDescent="0.2">
      <c r="A74" s="56" t="str">
        <f>GAAP!A25</f>
        <v>Income (Loss) Before Income Taxes</v>
      </c>
      <c r="B74" s="50"/>
      <c r="C74" s="77">
        <f>GAAP!D25</f>
        <v>-22000000</v>
      </c>
      <c r="D74" s="77">
        <f>GAAP!E25</f>
        <v>-11000000</v>
      </c>
      <c r="E74" s="77">
        <f>GAAP!F25</f>
        <v>13000000</v>
      </c>
      <c r="F74" s="77">
        <f>GAAP!G25</f>
        <v>4000000</v>
      </c>
      <c r="G74" s="50"/>
      <c r="H74" s="4">
        <f>SUM(C74:F74)</f>
        <v>-16000000</v>
      </c>
      <c r="I74" s="50"/>
      <c r="J74" s="77">
        <f>GAAP!K25</f>
        <v>-54000000</v>
      </c>
      <c r="K74" s="77">
        <f>GAAP!L25</f>
        <v>54000000</v>
      </c>
      <c r="L74" s="77">
        <f>GAAP!M25</f>
        <v>-252000000</v>
      </c>
      <c r="M74" s="77">
        <f>GAAP!N25</f>
        <v>-143000000</v>
      </c>
      <c r="N74" s="50"/>
      <c r="O74" s="4">
        <f>SUM(J74:M74)</f>
        <v>-395000000</v>
      </c>
      <c r="P74" s="50"/>
      <c r="Q74" s="77">
        <f>GAAP!R25</f>
        <v>-338000000</v>
      </c>
      <c r="R74" s="77">
        <f>GAAP!S25</f>
        <v>-1119000000</v>
      </c>
      <c r="S74" s="77">
        <f>GAAP!T25</f>
        <v>-14000000</v>
      </c>
      <c r="T74" s="50"/>
      <c r="U74" s="50"/>
    </row>
    <row r="75" spans="1:21" customFormat="1" x14ac:dyDescent="0.2">
      <c r="A75" s="72" t="str">
        <f>A48</f>
        <v>Adjustments:</v>
      </c>
      <c r="B75" s="50"/>
      <c r="C75" s="50"/>
      <c r="D75" s="50"/>
      <c r="E75" s="50"/>
      <c r="F75" s="50"/>
      <c r="G75" s="50"/>
      <c r="H75" s="5"/>
      <c r="I75" s="50"/>
      <c r="J75" s="50"/>
      <c r="K75" s="50"/>
      <c r="L75" s="50"/>
      <c r="M75" s="50"/>
      <c r="N75" s="50"/>
      <c r="O75" s="5"/>
      <c r="P75" s="50"/>
      <c r="Q75" s="50"/>
      <c r="R75" s="50"/>
      <c r="S75" s="50"/>
      <c r="T75" s="50"/>
      <c r="U75" s="50"/>
    </row>
    <row r="76" spans="1:21" customFormat="1" x14ac:dyDescent="0.2">
      <c r="A76" s="73" t="str">
        <f>A15</f>
        <v>Amortization of acquired intangible assets</v>
      </c>
      <c r="B76" s="50"/>
      <c r="C76" s="60">
        <f t="shared" ref="C76:F77" si="10">C15</f>
        <v>61000000</v>
      </c>
      <c r="D76" s="60">
        <f t="shared" si="10"/>
        <v>61000000</v>
      </c>
      <c r="E76" s="60">
        <f t="shared" si="10"/>
        <v>60000000</v>
      </c>
      <c r="F76" s="60">
        <f t="shared" si="10"/>
        <v>61000000</v>
      </c>
      <c r="G76" s="50"/>
      <c r="H76" s="6">
        <f t="shared" ref="H76:H82" si="11">SUM(C76:F76)</f>
        <v>243000000</v>
      </c>
      <c r="I76" s="50"/>
      <c r="J76" s="60">
        <f t="shared" ref="J76:M77" si="12">J15</f>
        <v>61000000</v>
      </c>
      <c r="K76" s="60">
        <f t="shared" si="12"/>
        <v>60000000</v>
      </c>
      <c r="L76" s="60">
        <f t="shared" si="12"/>
        <v>60000000</v>
      </c>
      <c r="M76" s="60">
        <f t="shared" si="12"/>
        <v>61000000</v>
      </c>
      <c r="N76" s="50"/>
      <c r="O76" s="6">
        <f t="shared" ref="O76:O82" si="13">SUM(J76:M76)</f>
        <v>242000000</v>
      </c>
      <c r="P76" s="50"/>
      <c r="Q76" s="60">
        <f t="shared" ref="Q76:S77" si="14">Q15</f>
        <v>62000000</v>
      </c>
      <c r="R76" s="60">
        <f t="shared" si="14"/>
        <v>61000000</v>
      </c>
      <c r="S76" s="60">
        <f t="shared" si="14"/>
        <v>61000000</v>
      </c>
      <c r="T76" s="50"/>
      <c r="U76" s="50"/>
    </row>
    <row r="77" spans="1:21" customFormat="1" x14ac:dyDescent="0.2">
      <c r="A77" s="73" t="str">
        <f>A16</f>
        <v>Restructuring and related costs</v>
      </c>
      <c r="B77" s="50"/>
      <c r="C77" s="60">
        <f t="shared" si="10"/>
        <v>18000000</v>
      </c>
      <c r="D77" s="60">
        <f t="shared" si="10"/>
        <v>36000000</v>
      </c>
      <c r="E77" s="60">
        <f t="shared" si="10"/>
        <v>22000000</v>
      </c>
      <c r="F77" s="60">
        <f t="shared" si="10"/>
        <v>25000000</v>
      </c>
      <c r="G77" s="50"/>
      <c r="H77" s="6">
        <f t="shared" si="11"/>
        <v>101000000</v>
      </c>
      <c r="I77" s="50"/>
      <c r="J77" s="60">
        <f t="shared" si="12"/>
        <v>20000000</v>
      </c>
      <c r="K77" s="60">
        <f t="shared" si="12"/>
        <v>17000000</v>
      </c>
      <c r="L77" s="60">
        <f t="shared" si="12"/>
        <v>31000000</v>
      </c>
      <c r="M77" s="60">
        <f t="shared" si="12"/>
        <v>13000000</v>
      </c>
      <c r="N77" s="50"/>
      <c r="O77" s="6">
        <f t="shared" si="13"/>
        <v>81000000</v>
      </c>
      <c r="P77" s="50"/>
      <c r="Q77" s="60">
        <f t="shared" si="14"/>
        <v>16000000</v>
      </c>
      <c r="R77" s="60">
        <f t="shared" si="14"/>
        <v>26000000</v>
      </c>
      <c r="S77" s="60">
        <f t="shared" si="14"/>
        <v>8000000</v>
      </c>
      <c r="T77" s="50"/>
      <c r="U77" s="50"/>
    </row>
    <row r="78" spans="1:21" customFormat="1" x14ac:dyDescent="0.2">
      <c r="A78" s="73" t="str">
        <f>A18</f>
        <v>(Gain) loss on extinguishment of debt</v>
      </c>
      <c r="B78" s="50"/>
      <c r="C78" s="60">
        <f t="shared" ref="C78:F82" si="15">C18</f>
        <v>0</v>
      </c>
      <c r="D78" s="60">
        <f t="shared" si="15"/>
        <v>0</v>
      </c>
      <c r="E78" s="60">
        <f t="shared" si="15"/>
        <v>0</v>
      </c>
      <c r="F78" s="60">
        <f t="shared" si="15"/>
        <v>0</v>
      </c>
      <c r="G78" s="50"/>
      <c r="H78" s="6">
        <f t="shared" si="11"/>
        <v>0</v>
      </c>
      <c r="I78" s="50"/>
      <c r="J78" s="60">
        <f t="shared" ref="J78:M82" si="16">J18</f>
        <v>0</v>
      </c>
      <c r="K78" s="60">
        <f t="shared" si="16"/>
        <v>0</v>
      </c>
      <c r="L78" s="60">
        <f t="shared" si="16"/>
        <v>108000000</v>
      </c>
      <c r="M78" s="60">
        <f t="shared" si="16"/>
        <v>0</v>
      </c>
      <c r="N78" s="50"/>
      <c r="O78" s="6">
        <f t="shared" si="13"/>
        <v>108000000</v>
      </c>
      <c r="P78" s="50"/>
      <c r="Q78" s="60">
        <f t="shared" ref="Q78:S82" si="17">Q18</f>
        <v>0</v>
      </c>
      <c r="R78" s="60">
        <f t="shared" si="17"/>
        <v>0</v>
      </c>
      <c r="S78" s="60">
        <f t="shared" si="17"/>
        <v>0</v>
      </c>
      <c r="T78" s="50"/>
      <c r="U78" s="50"/>
    </row>
    <row r="79" spans="1:21" customFormat="1" x14ac:dyDescent="0.2">
      <c r="A79" s="73" t="str">
        <f>A19</f>
        <v>Goodwill impairment</v>
      </c>
      <c r="B79" s="50"/>
      <c r="C79" s="60">
        <f t="shared" si="15"/>
        <v>0</v>
      </c>
      <c r="D79" s="60">
        <f t="shared" si="15"/>
        <v>0</v>
      </c>
      <c r="E79" s="60">
        <f t="shared" si="15"/>
        <v>0</v>
      </c>
      <c r="F79" s="60">
        <f t="shared" si="15"/>
        <v>0</v>
      </c>
      <c r="G79" s="50"/>
      <c r="H79" s="6">
        <f t="shared" si="11"/>
        <v>0</v>
      </c>
      <c r="I79" s="50"/>
      <c r="J79" s="60">
        <f t="shared" si="16"/>
        <v>0</v>
      </c>
      <c r="K79" s="60">
        <f t="shared" si="16"/>
        <v>0</v>
      </c>
      <c r="L79" s="60">
        <f t="shared" si="16"/>
        <v>0</v>
      </c>
      <c r="M79" s="60">
        <f t="shared" si="16"/>
        <v>0</v>
      </c>
      <c r="N79" s="50"/>
      <c r="O79" s="6">
        <f t="shared" si="13"/>
        <v>0</v>
      </c>
      <c r="P79" s="50"/>
      <c r="Q79" s="60">
        <f t="shared" si="17"/>
        <v>284000000</v>
      </c>
      <c r="R79" s="60">
        <f t="shared" si="17"/>
        <v>1067000000</v>
      </c>
      <c r="S79" s="60">
        <f t="shared" si="17"/>
        <v>0</v>
      </c>
      <c r="T79" s="50"/>
      <c r="U79" s="50"/>
    </row>
    <row r="80" spans="1:21" customFormat="1" x14ac:dyDescent="0.2">
      <c r="A80" s="73" t="str">
        <f>A20</f>
        <v>(Gain) loss on divestitures and transaction costs</v>
      </c>
      <c r="B80" s="50"/>
      <c r="C80" s="60">
        <f t="shared" si="15"/>
        <v>0</v>
      </c>
      <c r="D80" s="60">
        <f t="shared" si="15"/>
        <v>-25000000</v>
      </c>
      <c r="E80" s="60">
        <f t="shared" si="15"/>
        <v>-16000000</v>
      </c>
      <c r="F80" s="60">
        <f t="shared" si="15"/>
        <v>-1000000</v>
      </c>
      <c r="G80" s="50"/>
      <c r="H80" s="6">
        <f t="shared" si="11"/>
        <v>-42000000</v>
      </c>
      <c r="I80" s="50"/>
      <c r="J80" s="60">
        <f t="shared" si="16"/>
        <v>15000000</v>
      </c>
      <c r="K80" s="60">
        <f t="shared" si="16"/>
        <v>-60000000</v>
      </c>
      <c r="L80" s="60">
        <f t="shared" si="16"/>
        <v>54000000</v>
      </c>
      <c r="M80" s="60">
        <f t="shared" si="16"/>
        <v>33000000</v>
      </c>
      <c r="N80" s="50"/>
      <c r="O80" s="6">
        <f t="shared" si="13"/>
        <v>42000000</v>
      </c>
      <c r="P80" s="50"/>
      <c r="Q80" s="60">
        <f t="shared" si="17"/>
        <v>14000000</v>
      </c>
      <c r="R80" s="60">
        <f t="shared" si="17"/>
        <v>2000000</v>
      </c>
      <c r="S80" s="60">
        <f t="shared" si="17"/>
        <v>3000000</v>
      </c>
      <c r="T80" s="50"/>
      <c r="U80" s="50"/>
    </row>
    <row r="81" spans="1:21" customFormat="1" x14ac:dyDescent="0.2">
      <c r="A81" s="73" t="str">
        <f>A21</f>
        <v>Litigation costs (recoveries), net</v>
      </c>
      <c r="B81" s="50"/>
      <c r="C81" s="60">
        <f t="shared" si="15"/>
        <v>-11000000</v>
      </c>
      <c r="D81" s="60">
        <f t="shared" si="15"/>
        <v>-9000000</v>
      </c>
      <c r="E81" s="60">
        <f t="shared" si="15"/>
        <v>6000000</v>
      </c>
      <c r="F81" s="60">
        <f t="shared" si="15"/>
        <v>3000000</v>
      </c>
      <c r="G81" s="50"/>
      <c r="H81" s="6">
        <f t="shared" si="11"/>
        <v>-11000000</v>
      </c>
      <c r="I81" s="50"/>
      <c r="J81" s="60">
        <f t="shared" si="16"/>
        <v>31000000</v>
      </c>
      <c r="K81" s="60">
        <f t="shared" si="16"/>
        <v>4000000</v>
      </c>
      <c r="L81" s="60">
        <f t="shared" si="16"/>
        <v>78000000</v>
      </c>
      <c r="M81" s="60">
        <f t="shared" si="16"/>
        <v>114000000</v>
      </c>
      <c r="N81" s="50"/>
      <c r="O81" s="6">
        <f t="shared" si="13"/>
        <v>227000000</v>
      </c>
      <c r="P81" s="50"/>
      <c r="Q81" s="60">
        <f t="shared" si="17"/>
        <v>12000000</v>
      </c>
      <c r="R81" s="60">
        <f t="shared" si="17"/>
        <v>1000000</v>
      </c>
      <c r="S81" s="60">
        <f t="shared" si="17"/>
        <v>2000000</v>
      </c>
      <c r="T81" s="50"/>
      <c r="U81" s="50"/>
    </row>
    <row r="82" spans="1:21" customFormat="1" x14ac:dyDescent="0.2">
      <c r="A82" s="73" t="str">
        <f>A22</f>
        <v>Separation costs</v>
      </c>
      <c r="B82" s="50"/>
      <c r="C82" s="60">
        <f t="shared" si="15"/>
        <v>5000000</v>
      </c>
      <c r="D82" s="60">
        <f t="shared" si="15"/>
        <v>1000000</v>
      </c>
      <c r="E82" s="60">
        <f t="shared" si="15"/>
        <v>2000000</v>
      </c>
      <c r="F82" s="60">
        <f t="shared" si="15"/>
        <v>4000000</v>
      </c>
      <c r="G82" s="50"/>
      <c r="H82" s="6">
        <f t="shared" si="11"/>
        <v>12000000</v>
      </c>
      <c r="I82" s="50"/>
      <c r="J82" s="60">
        <f t="shared" si="16"/>
        <v>0</v>
      </c>
      <c r="K82" s="60">
        <f t="shared" si="16"/>
        <v>0</v>
      </c>
      <c r="L82" s="60">
        <f t="shared" si="16"/>
        <v>0</v>
      </c>
      <c r="M82" s="60">
        <f t="shared" si="16"/>
        <v>0</v>
      </c>
      <c r="N82" s="50"/>
      <c r="O82" s="6">
        <f t="shared" si="13"/>
        <v>0</v>
      </c>
      <c r="P82" s="50"/>
      <c r="Q82" s="60">
        <f t="shared" si="17"/>
        <v>0</v>
      </c>
      <c r="R82" s="60">
        <f t="shared" si="17"/>
        <v>0</v>
      </c>
      <c r="S82" s="60">
        <f t="shared" si="17"/>
        <v>0</v>
      </c>
      <c r="T82" s="50"/>
      <c r="U82" s="50"/>
    </row>
    <row r="83" spans="1:21" customFormat="1" x14ac:dyDescent="0.2">
      <c r="A83" s="73" t="str">
        <f>A59</f>
        <v>Other charges (credits):</v>
      </c>
      <c r="B83" s="50"/>
      <c r="C83" s="50"/>
      <c r="D83" s="50"/>
      <c r="E83" s="50"/>
      <c r="F83" s="50"/>
      <c r="G83" s="50"/>
      <c r="H83" s="5"/>
      <c r="I83" s="50"/>
      <c r="J83" s="50"/>
      <c r="K83" s="50"/>
      <c r="L83" s="50"/>
      <c r="M83" s="50"/>
      <c r="N83" s="50"/>
      <c r="O83" s="5"/>
      <c r="P83" s="50"/>
      <c r="Q83" s="50"/>
      <c r="R83" s="50"/>
      <c r="S83" s="50"/>
      <c r="T83" s="50"/>
      <c r="U83" s="50"/>
    </row>
    <row r="84" spans="1:21" customFormat="1" x14ac:dyDescent="0.2">
      <c r="A84" s="79" t="str">
        <f>A23</f>
        <v>Other (income) expenses, net</v>
      </c>
      <c r="B84" s="50"/>
      <c r="C84" s="60">
        <f>C23</f>
        <v>-1000000</v>
      </c>
      <c r="D84" s="60">
        <f>D23</f>
        <v>0</v>
      </c>
      <c r="E84" s="60">
        <f>E23</f>
        <v>-9000000</v>
      </c>
      <c r="F84" s="60">
        <f>F23</f>
        <v>3000000</v>
      </c>
      <c r="G84" s="50"/>
      <c r="H84" s="6">
        <f>SUM(C84:F84)</f>
        <v>-7000000</v>
      </c>
      <c r="I84" s="50"/>
      <c r="J84" s="60">
        <f>J23</f>
        <v>-1000000</v>
      </c>
      <c r="K84" s="60">
        <f>K23</f>
        <v>-2000000</v>
      </c>
      <c r="L84" s="60">
        <f>L23</f>
        <v>4000000</v>
      </c>
      <c r="M84" s="60">
        <f>M23</f>
        <v>4000000</v>
      </c>
      <c r="N84" s="50"/>
      <c r="O84" s="6">
        <f>SUM(J84:M84)</f>
        <v>5000000</v>
      </c>
      <c r="P84" s="50"/>
      <c r="Q84" s="60">
        <f>Q23</f>
        <v>-1000000</v>
      </c>
      <c r="R84" s="60">
        <f>R23</f>
        <v>1000000</v>
      </c>
      <c r="S84" s="60">
        <f>S23</f>
        <v>-8000000</v>
      </c>
      <c r="T84" s="50"/>
      <c r="U84" s="50"/>
    </row>
    <row r="85" spans="1:21" customFormat="1" x14ac:dyDescent="0.2">
      <c r="A85" s="79" t="str">
        <f>A61</f>
        <v>Other adjustments</v>
      </c>
      <c r="B85" s="50"/>
      <c r="C85" s="60">
        <f t="shared" ref="C85:F87" si="18">C29</f>
        <v>0</v>
      </c>
      <c r="D85" s="60">
        <f t="shared" si="18"/>
        <v>0</v>
      </c>
      <c r="E85" s="60">
        <f t="shared" si="18"/>
        <v>0</v>
      </c>
      <c r="F85" s="60">
        <f t="shared" si="18"/>
        <v>0</v>
      </c>
      <c r="G85" s="50"/>
      <c r="H85" s="6">
        <f>SUM(C85:F85)</f>
        <v>0</v>
      </c>
      <c r="I85" s="50"/>
      <c r="J85" s="60">
        <f t="shared" ref="J85:M87" si="19">J29</f>
        <v>0</v>
      </c>
      <c r="K85" s="60">
        <f t="shared" si="19"/>
        <v>0</v>
      </c>
      <c r="L85" s="60">
        <f t="shared" si="19"/>
        <v>0</v>
      </c>
      <c r="M85" s="60">
        <f t="shared" si="19"/>
        <v>0</v>
      </c>
      <c r="N85" s="50"/>
      <c r="O85" s="6">
        <f>SUM(J85:M85)</f>
        <v>0</v>
      </c>
      <c r="P85" s="50"/>
      <c r="Q85" s="60">
        <f t="shared" ref="Q85:S87" si="20">Q29</f>
        <v>0</v>
      </c>
      <c r="R85" s="60">
        <f t="shared" si="20"/>
        <v>4000000</v>
      </c>
      <c r="S85" s="60">
        <f t="shared" si="20"/>
        <v>0</v>
      </c>
      <c r="T85" s="50"/>
      <c r="U85" s="50"/>
    </row>
    <row r="86" spans="1:21" customFormat="1" x14ac:dyDescent="0.2">
      <c r="A86" s="79" t="str">
        <f>A30</f>
        <v>NY MMIS charge (credit)</v>
      </c>
      <c r="B86" s="50"/>
      <c r="C86" s="60">
        <f t="shared" si="18"/>
        <v>8000000</v>
      </c>
      <c r="D86" s="60">
        <f t="shared" si="18"/>
        <v>1000000</v>
      </c>
      <c r="E86" s="60">
        <f t="shared" si="18"/>
        <v>1000000</v>
      </c>
      <c r="F86" s="60">
        <f t="shared" si="18"/>
        <v>-1000000</v>
      </c>
      <c r="G86" s="50"/>
      <c r="H86" s="6">
        <f>SUM(C86:F86)</f>
        <v>9000000</v>
      </c>
      <c r="I86" s="50"/>
      <c r="J86" s="60">
        <f t="shared" si="19"/>
        <v>0</v>
      </c>
      <c r="K86" s="60">
        <f t="shared" si="19"/>
        <v>-1000000</v>
      </c>
      <c r="L86" s="60">
        <f t="shared" si="19"/>
        <v>-1000000</v>
      </c>
      <c r="M86" s="60">
        <f t="shared" si="19"/>
        <v>0</v>
      </c>
      <c r="N86" s="50"/>
      <c r="O86" s="6">
        <f>SUM(J86:M86)</f>
        <v>-2000000</v>
      </c>
      <c r="P86" s="50"/>
      <c r="Q86" s="60">
        <f t="shared" si="20"/>
        <v>0</v>
      </c>
      <c r="R86" s="60">
        <f t="shared" si="20"/>
        <v>0</v>
      </c>
      <c r="S86" s="60">
        <f t="shared" si="20"/>
        <v>0</v>
      </c>
      <c r="T86" s="50"/>
      <c r="U86" s="50"/>
    </row>
    <row r="87" spans="1:21" customFormat="1" x14ac:dyDescent="0.2">
      <c r="A87" s="80" t="str">
        <f>A31</f>
        <v>HE charge (credit)</v>
      </c>
      <c r="B87" s="50"/>
      <c r="C87" s="62">
        <f t="shared" si="18"/>
        <v>-5000000</v>
      </c>
      <c r="D87" s="62">
        <f t="shared" si="18"/>
        <v>0</v>
      </c>
      <c r="E87" s="62">
        <f t="shared" si="18"/>
        <v>-3000000</v>
      </c>
      <c r="F87" s="62">
        <f t="shared" si="18"/>
        <v>0</v>
      </c>
      <c r="G87" s="50"/>
      <c r="H87" s="7">
        <f>SUM(C87:F87)</f>
        <v>-8000000</v>
      </c>
      <c r="I87" s="50"/>
      <c r="J87" s="62">
        <f t="shared" si="19"/>
        <v>0</v>
      </c>
      <c r="K87" s="62">
        <f t="shared" si="19"/>
        <v>0</v>
      </c>
      <c r="L87" s="62">
        <f t="shared" si="19"/>
        <v>0</v>
      </c>
      <c r="M87" s="62">
        <f t="shared" si="19"/>
        <v>-1000000</v>
      </c>
      <c r="N87" s="50"/>
      <c r="O87" s="7">
        <f>SUM(J87:M87)</f>
        <v>-1000000</v>
      </c>
      <c r="P87" s="50"/>
      <c r="Q87" s="62">
        <f t="shared" si="20"/>
        <v>0</v>
      </c>
      <c r="R87" s="62">
        <f t="shared" si="20"/>
        <v>0</v>
      </c>
      <c r="S87" s="62">
        <f t="shared" si="20"/>
        <v>0</v>
      </c>
      <c r="T87" s="50"/>
      <c r="U87" s="50"/>
    </row>
    <row r="88" spans="1:21" customFormat="1" x14ac:dyDescent="0.2">
      <c r="A88" s="81" t="str">
        <f>A64</f>
        <v>Total other charges (credits)</v>
      </c>
      <c r="B88" s="50"/>
      <c r="C88" s="82">
        <f>SUM(C84:C87)</f>
        <v>2000000</v>
      </c>
      <c r="D88" s="82">
        <f>SUM(D84:D87)</f>
        <v>1000000</v>
      </c>
      <c r="E88" s="82">
        <f>SUM(E84:E87)</f>
        <v>-11000000</v>
      </c>
      <c r="F88" s="82">
        <f>SUM(F84:F87)</f>
        <v>2000000</v>
      </c>
      <c r="G88" s="50"/>
      <c r="H88" s="20">
        <f>SUM(H84:H87)</f>
        <v>-6000000</v>
      </c>
      <c r="I88" s="50"/>
      <c r="J88" s="82">
        <f>SUM(J84:J87)</f>
        <v>-1000000</v>
      </c>
      <c r="K88" s="82">
        <f>SUM(K84:K87)</f>
        <v>-3000000</v>
      </c>
      <c r="L88" s="82">
        <f>SUM(L84:L87)</f>
        <v>3000000</v>
      </c>
      <c r="M88" s="82">
        <f>SUM(M84:M87)</f>
        <v>3000000</v>
      </c>
      <c r="N88" s="50"/>
      <c r="O88" s="20">
        <f>SUM(O84:O87)</f>
        <v>2000000</v>
      </c>
      <c r="P88" s="50"/>
      <c r="Q88" s="82">
        <f>SUM(Q84:Q87)</f>
        <v>-1000000</v>
      </c>
      <c r="R88" s="82">
        <f>SUM(R84:R87)</f>
        <v>5000000</v>
      </c>
      <c r="S88" s="82">
        <f>SUM(S84:S87)</f>
        <v>-8000000</v>
      </c>
      <c r="T88" s="50"/>
      <c r="U88" s="50"/>
    </row>
    <row r="89" spans="1:21" customFormat="1" ht="13.5" thickBot="1" x14ac:dyDescent="0.25">
      <c r="A89" s="69" t="s">
        <v>36</v>
      </c>
      <c r="B89" s="50"/>
      <c r="C89" s="66">
        <f>SUM(C74:C82)+C88</f>
        <v>53000000</v>
      </c>
      <c r="D89" s="66">
        <f>SUM(D74:D82)+D88</f>
        <v>54000000</v>
      </c>
      <c r="E89" s="66">
        <f>SUM(E74:E82)+E88</f>
        <v>76000000</v>
      </c>
      <c r="F89" s="66">
        <f>SUM(F74:F82)+F88</f>
        <v>98000000</v>
      </c>
      <c r="G89" s="50"/>
      <c r="H89" s="11">
        <f>SUM(H74:H82)+H88</f>
        <v>281000000</v>
      </c>
      <c r="I89" s="50"/>
      <c r="J89" s="66">
        <f>SUM(J74:J82)+J88</f>
        <v>72000000</v>
      </c>
      <c r="K89" s="66">
        <f>SUM(K74:K82)+K88</f>
        <v>72000000</v>
      </c>
      <c r="L89" s="66">
        <f>SUM(L74:L82)+L88</f>
        <v>82000000</v>
      </c>
      <c r="M89" s="66">
        <f>SUM(M74:M82)+M88</f>
        <v>81000000</v>
      </c>
      <c r="N89" s="50"/>
      <c r="O89" s="11">
        <f>SUM(O74:O82)+O88</f>
        <v>307000000</v>
      </c>
      <c r="P89" s="50"/>
      <c r="Q89" s="66">
        <f>SUM(Q74:Q82)+Q88</f>
        <v>49000000</v>
      </c>
      <c r="R89" s="66">
        <f>SUM(R74:R82)+R88</f>
        <v>43000000</v>
      </c>
      <c r="S89" s="66">
        <f>SUM(S74:S82)+S88</f>
        <v>52000000</v>
      </c>
      <c r="T89" s="50"/>
      <c r="U89" s="50"/>
    </row>
    <row r="90" spans="1:21" customFormat="1" ht="13.5" thickTop="1" x14ac:dyDescent="0.2">
      <c r="A90" s="64"/>
      <c r="B90" s="50"/>
      <c r="C90" s="64"/>
      <c r="D90" s="64"/>
      <c r="E90" s="64"/>
      <c r="F90" s="64"/>
      <c r="G90" s="50"/>
      <c r="H90" s="9"/>
      <c r="I90" s="50"/>
      <c r="J90" s="64"/>
      <c r="K90" s="64"/>
      <c r="L90" s="64"/>
      <c r="M90" s="64"/>
      <c r="N90" s="50"/>
      <c r="O90" s="9"/>
      <c r="P90" s="50"/>
      <c r="Q90" s="64"/>
      <c r="R90" s="64"/>
      <c r="S90" s="64"/>
      <c r="T90" s="50"/>
      <c r="U90" s="50"/>
    </row>
    <row r="91" spans="1:21" customFormat="1" x14ac:dyDescent="0.2">
      <c r="A91" s="59" t="str">
        <f>A24</f>
        <v>Income tax expense (benefit)</v>
      </c>
      <c r="B91" s="50"/>
      <c r="C91" s="77">
        <f>C24</f>
        <v>-12000000</v>
      </c>
      <c r="D91" s="77">
        <f>D24</f>
        <v>-7000000</v>
      </c>
      <c r="E91" s="77">
        <f>E24</f>
        <v>30000000</v>
      </c>
      <c r="F91" s="77">
        <f>F24</f>
        <v>-204000000</v>
      </c>
      <c r="G91" s="50"/>
      <c r="H91" s="4">
        <f>SUM(C91:F91)</f>
        <v>-193000000</v>
      </c>
      <c r="I91" s="50"/>
      <c r="J91" s="77">
        <f>J24</f>
        <v>-4000000</v>
      </c>
      <c r="K91" s="77">
        <f>K24</f>
        <v>43000000</v>
      </c>
      <c r="L91" s="77">
        <f>L24</f>
        <v>-15000000</v>
      </c>
      <c r="M91" s="77">
        <f>M24</f>
        <v>-3000000</v>
      </c>
      <c r="N91" s="50"/>
      <c r="O91" s="4">
        <f>O24</f>
        <v>21000000</v>
      </c>
      <c r="P91" s="50"/>
      <c r="Q91" s="77">
        <f>Q24</f>
        <v>-30000000</v>
      </c>
      <c r="R91" s="77">
        <f>R24</f>
        <v>-90000000</v>
      </c>
      <c r="S91" s="77">
        <f>S24</f>
        <v>2000000</v>
      </c>
      <c r="T91" s="50"/>
      <c r="U91" s="50"/>
    </row>
    <row r="92" spans="1:21" customFormat="1" x14ac:dyDescent="0.2">
      <c r="A92" s="61" t="s">
        <v>37</v>
      </c>
      <c r="B92" s="50"/>
      <c r="C92" s="62">
        <v>30000000</v>
      </c>
      <c r="D92" s="62">
        <v>25000000</v>
      </c>
      <c r="E92" s="62">
        <v>-2000000</v>
      </c>
      <c r="F92" s="62">
        <v>235000000</v>
      </c>
      <c r="G92" s="50"/>
      <c r="H92" s="7">
        <f>SUM(C92:F92)</f>
        <v>288000000</v>
      </c>
      <c r="I92" s="50"/>
      <c r="J92" s="62">
        <v>29000000</v>
      </c>
      <c r="K92" s="62">
        <v>-35000000</v>
      </c>
      <c r="L92" s="62">
        <v>36000000</v>
      </c>
      <c r="M92" s="62">
        <v>26000000</v>
      </c>
      <c r="N92" s="50"/>
      <c r="O92" s="7">
        <v>56000000</v>
      </c>
      <c r="P92" s="50"/>
      <c r="Q92" s="62">
        <v>47000000</v>
      </c>
      <c r="R92" s="62">
        <v>103000000</v>
      </c>
      <c r="S92" s="62">
        <v>13000000</v>
      </c>
      <c r="T92" s="50"/>
      <c r="U92" s="50"/>
    </row>
    <row r="93" spans="1:21" customFormat="1" ht="29.1" customHeight="1" thickBot="1" x14ac:dyDescent="0.25">
      <c r="A93" s="69" t="s">
        <v>38</v>
      </c>
      <c r="B93" s="50"/>
      <c r="C93" s="66">
        <f>C89-C91-C92</f>
        <v>35000000</v>
      </c>
      <c r="D93" s="66">
        <f>D89-D91-D92</f>
        <v>36000000</v>
      </c>
      <c r="E93" s="66">
        <f>E89-E91-E92</f>
        <v>48000000</v>
      </c>
      <c r="F93" s="66">
        <f>F89-F91-F92</f>
        <v>67000000</v>
      </c>
      <c r="G93" s="50"/>
      <c r="H93" s="11">
        <f>H89-H91-H92</f>
        <v>186000000</v>
      </c>
      <c r="I93" s="50"/>
      <c r="J93" s="66">
        <f>J89-J91-J92</f>
        <v>47000000</v>
      </c>
      <c r="K93" s="66">
        <f>K89-K91-K92</f>
        <v>64000000</v>
      </c>
      <c r="L93" s="66">
        <f>L89-L91-L92</f>
        <v>61000000</v>
      </c>
      <c r="M93" s="66">
        <f>M89-M91-M92</f>
        <v>58000000</v>
      </c>
      <c r="N93" s="50"/>
      <c r="O93" s="11">
        <f>O89-O91-O92</f>
        <v>230000000</v>
      </c>
      <c r="P93" s="50"/>
      <c r="Q93" s="66">
        <f>Q89-Q91-Q92</f>
        <v>32000000</v>
      </c>
      <c r="R93" s="66">
        <f>R89-R91-R92</f>
        <v>30000000</v>
      </c>
      <c r="S93" s="66">
        <f>S89-S91-S92</f>
        <v>37000000</v>
      </c>
      <c r="T93" s="50"/>
      <c r="U93" s="50"/>
    </row>
    <row r="94" spans="1:21" customFormat="1" ht="13.5" thickTop="1" x14ac:dyDescent="0.2">
      <c r="A94" s="83" t="s">
        <v>39</v>
      </c>
      <c r="B94" s="50"/>
      <c r="C94" s="84">
        <v>2000000</v>
      </c>
      <c r="D94" s="84">
        <v>3000000</v>
      </c>
      <c r="E94" s="84">
        <v>2000000</v>
      </c>
      <c r="F94" s="84">
        <v>3000000</v>
      </c>
      <c r="G94" s="50"/>
      <c r="H94" s="22">
        <f>SUM(C94:F94)</f>
        <v>10000000</v>
      </c>
      <c r="I94" s="50"/>
      <c r="J94" s="84">
        <v>2000000</v>
      </c>
      <c r="K94" s="84">
        <v>3000000</v>
      </c>
      <c r="L94" s="84">
        <v>2000000</v>
      </c>
      <c r="M94" s="84">
        <v>3000000</v>
      </c>
      <c r="N94" s="50"/>
      <c r="O94" s="22">
        <v>10000000</v>
      </c>
      <c r="P94" s="50"/>
      <c r="Q94" s="84">
        <v>2000000</v>
      </c>
      <c r="R94" s="84">
        <v>3000000</v>
      </c>
      <c r="S94" s="84">
        <v>2000000</v>
      </c>
      <c r="T94" s="50"/>
      <c r="U94" s="50"/>
    </row>
    <row r="95" spans="1:21" customFormat="1" ht="30" customHeight="1" thickBot="1" x14ac:dyDescent="0.25">
      <c r="A95" s="69" t="s">
        <v>40</v>
      </c>
      <c r="B95" s="50"/>
      <c r="C95" s="66">
        <f>C93-C94</f>
        <v>33000000</v>
      </c>
      <c r="D95" s="66">
        <f>D93-D94</f>
        <v>33000000</v>
      </c>
      <c r="E95" s="66">
        <f>E93-E94</f>
        <v>46000000</v>
      </c>
      <c r="F95" s="66">
        <f>F93-F94</f>
        <v>64000000</v>
      </c>
      <c r="G95" s="50"/>
      <c r="H95" s="11">
        <f>H93-H94</f>
        <v>176000000</v>
      </c>
      <c r="I95" s="50"/>
      <c r="J95" s="66">
        <f>J93-J94</f>
        <v>45000000</v>
      </c>
      <c r="K95" s="66">
        <f>K93-K94</f>
        <v>61000000</v>
      </c>
      <c r="L95" s="66">
        <f>L93-L94</f>
        <v>59000000</v>
      </c>
      <c r="M95" s="66">
        <f>M93-M94</f>
        <v>55000000</v>
      </c>
      <c r="N95" s="50"/>
      <c r="O95" s="11">
        <f>O93-O94</f>
        <v>220000000</v>
      </c>
      <c r="P95" s="50"/>
      <c r="Q95" s="66">
        <f>Q93-Q94</f>
        <v>30000000</v>
      </c>
      <c r="R95" s="66">
        <f>R93-R94</f>
        <v>27000000</v>
      </c>
      <c r="S95" s="66">
        <f>S93-S94</f>
        <v>35000000</v>
      </c>
      <c r="T95" s="50"/>
      <c r="U95" s="50"/>
    </row>
    <row r="96" spans="1:21" customFormat="1" ht="13.5" thickTop="1" x14ac:dyDescent="0.2">
      <c r="A96" s="64"/>
      <c r="B96" s="50"/>
      <c r="C96" s="64"/>
      <c r="D96" s="64"/>
      <c r="E96" s="64"/>
      <c r="F96" s="64"/>
      <c r="G96" s="50"/>
      <c r="H96" s="9"/>
      <c r="I96" s="50"/>
      <c r="J96" s="64"/>
      <c r="K96" s="64"/>
      <c r="L96" s="64"/>
      <c r="M96" s="64"/>
      <c r="N96" s="50"/>
      <c r="O96" s="9"/>
      <c r="P96" s="50"/>
      <c r="Q96" s="64"/>
      <c r="R96" s="64"/>
      <c r="S96" s="64"/>
      <c r="T96" s="50"/>
      <c r="U96" s="50"/>
    </row>
    <row r="97" spans="1:21" customFormat="1" ht="30" customHeight="1" x14ac:dyDescent="0.2">
      <c r="A97" s="59" t="s">
        <v>162</v>
      </c>
      <c r="B97" s="50"/>
      <c r="C97" s="68">
        <v>205782000</v>
      </c>
      <c r="D97" s="68">
        <v>206699000</v>
      </c>
      <c r="E97" s="68">
        <v>207088000</v>
      </c>
      <c r="F97" s="68">
        <v>212873000</v>
      </c>
      <c r="G97" s="50"/>
      <c r="H97" s="14">
        <v>206693000</v>
      </c>
      <c r="I97" s="50"/>
      <c r="J97" s="68">
        <v>208009000</v>
      </c>
      <c r="K97" s="68">
        <v>208889000</v>
      </c>
      <c r="L97" s="68">
        <v>209744000</v>
      </c>
      <c r="M97" s="68">
        <v>210628000</v>
      </c>
      <c r="N97" s="50"/>
      <c r="O97" s="14">
        <v>209634000</v>
      </c>
      <c r="P97" s="50"/>
      <c r="Q97" s="68">
        <v>210754000</v>
      </c>
      <c r="R97" s="68">
        <v>211317000</v>
      </c>
      <c r="S97" s="68">
        <v>211135000</v>
      </c>
      <c r="T97" s="50"/>
      <c r="U97" s="50"/>
    </row>
    <row r="98" spans="1:21" customFormat="1" ht="30" customHeight="1" x14ac:dyDescent="0.2">
      <c r="A98" s="56" t="s">
        <v>163</v>
      </c>
      <c r="B98" s="50"/>
      <c r="C98" s="85">
        <v>0.16</v>
      </c>
      <c r="D98" s="86">
        <v>0.16</v>
      </c>
      <c r="E98" s="86">
        <v>0.22</v>
      </c>
      <c r="F98" s="86">
        <v>0.31</v>
      </c>
      <c r="G98" s="50"/>
      <c r="H98" s="23">
        <v>0.85</v>
      </c>
      <c r="I98" s="50"/>
      <c r="J98" s="85">
        <v>0.22</v>
      </c>
      <c r="K98" s="86">
        <v>0.28999999999999998</v>
      </c>
      <c r="L98" s="86">
        <v>0.28000000000000003</v>
      </c>
      <c r="M98" s="86">
        <v>0.26</v>
      </c>
      <c r="N98" s="50"/>
      <c r="O98" s="23">
        <v>1.05</v>
      </c>
      <c r="P98" s="50"/>
      <c r="Q98" s="86">
        <v>0.14000000000000001</v>
      </c>
      <c r="R98" s="86">
        <v>0.13</v>
      </c>
      <c r="S98" s="86">
        <v>0.16</v>
      </c>
      <c r="T98" s="50"/>
      <c r="U98" s="50"/>
    </row>
    <row r="99" spans="1:21" ht="30" customHeight="1" x14ac:dyDescent="0.2"/>
    <row r="100" spans="1:21" x14ac:dyDescent="0.2"/>
    <row r="101" spans="1:21" x14ac:dyDescent="0.2"/>
  </sheetData>
  <hyperlinks>
    <hyperlink ref="S1" location="Index!A1" display="Back" xr:uid="{03A88F2D-52AA-4A5A-9CF8-21AE4D2008AA}"/>
    <hyperlink ref="S39" location="Index!A1" display="Back" xr:uid="{8F7D03DE-2AF9-4FBA-8448-67814E5B6CFC}"/>
  </hyperlinks>
  <pageMargins left="0.75" right="0.75" top="1" bottom="1" header="0.5" footer="0.5"/>
  <pageSetup scale="50" fitToHeight="0" orientation="landscape" r:id="rId1"/>
  <rowBreaks count="1" manualBreakCount="1">
    <brk id="3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E37D-6295-4100-B58B-0F8C50E656C9}">
  <sheetPr>
    <pageSetUpPr fitToPage="1"/>
  </sheetPr>
  <dimension ref="A1:U85"/>
  <sheetViews>
    <sheetView showRuler="0" zoomScaleNormal="100" workbookViewId="0">
      <selection sqref="A1:H1"/>
    </sheetView>
  </sheetViews>
  <sheetFormatPr defaultColWidth="0" defaultRowHeight="12.75" zeroHeight="1" x14ac:dyDescent="0.2"/>
  <cols>
    <col min="1" max="1" width="70.85546875" style="50" customWidth="1"/>
    <col min="2" max="2" width="0.85546875" style="50" customWidth="1"/>
    <col min="3" max="6" width="12.85546875" style="50" customWidth="1"/>
    <col min="7" max="7" width="1" style="50" customWidth="1"/>
    <col min="8" max="8" width="12.85546875" style="50" customWidth="1"/>
    <col min="9" max="9" width="1" style="50" customWidth="1"/>
    <col min="10" max="13" width="12.85546875" style="50" customWidth="1"/>
    <col min="14" max="14" width="0.85546875" style="50" customWidth="1"/>
    <col min="15" max="15" width="12.85546875" style="50" customWidth="1"/>
    <col min="16" max="16" width="0.85546875" style="50" customWidth="1"/>
    <col min="17" max="17" width="12.85546875" style="50" customWidth="1"/>
    <col min="18" max="19" width="12.85546875" customWidth="1"/>
    <col min="20" max="20" width="0.85546875" customWidth="1"/>
    <col min="21" max="21" width="13.7109375" customWidth="1"/>
    <col min="22" max="16384" width="13.7109375" hidden="1"/>
  </cols>
  <sheetData>
    <row r="1" spans="1:21" ht="16.7" customHeight="1" x14ac:dyDescent="0.2">
      <c r="A1" s="148" t="s">
        <v>41</v>
      </c>
      <c r="B1" s="141"/>
      <c r="C1" s="141"/>
      <c r="D1" s="141"/>
      <c r="E1" s="141"/>
      <c r="F1" s="141"/>
      <c r="G1" s="141"/>
      <c r="H1" s="141"/>
      <c r="R1" s="50"/>
      <c r="T1" s="50"/>
      <c r="U1" s="50"/>
    </row>
    <row r="2" spans="1:21" ht="55.9" customHeight="1" x14ac:dyDescent="0.2">
      <c r="A2" s="51"/>
      <c r="R2" s="50"/>
      <c r="S2" s="93" t="s">
        <v>10</v>
      </c>
      <c r="T2" s="50"/>
      <c r="U2" s="50"/>
    </row>
    <row r="3" spans="1:21" x14ac:dyDescent="0.2">
      <c r="R3" s="50"/>
      <c r="S3" s="50"/>
      <c r="T3" s="50"/>
      <c r="U3" s="50"/>
    </row>
    <row r="4" spans="1:21" x14ac:dyDescent="0.2">
      <c r="R4" s="50"/>
      <c r="S4" s="50"/>
      <c r="T4" s="50"/>
      <c r="U4" s="50"/>
    </row>
    <row r="5" spans="1:21" x14ac:dyDescent="0.2">
      <c r="R5" s="50"/>
      <c r="S5" s="50"/>
      <c r="T5" s="50"/>
      <c r="U5" s="50"/>
    </row>
    <row r="6" spans="1:21" ht="30" customHeight="1" x14ac:dyDescent="0.2">
      <c r="A6" s="56" t="s">
        <v>42</v>
      </c>
      <c r="R6" s="50"/>
      <c r="S6" s="50"/>
      <c r="T6" s="50"/>
      <c r="U6" s="50"/>
    </row>
    <row r="7" spans="1:21" x14ac:dyDescent="0.2">
      <c r="A7" s="56" t="s">
        <v>22</v>
      </c>
      <c r="H7"/>
      <c r="O7"/>
      <c r="R7" s="50"/>
      <c r="S7" s="50"/>
      <c r="T7" s="50"/>
      <c r="U7" s="50"/>
    </row>
    <row r="8" spans="1:21" x14ac:dyDescent="0.2">
      <c r="C8" s="54" t="s">
        <v>128</v>
      </c>
      <c r="D8" s="54" t="s">
        <v>129</v>
      </c>
      <c r="E8" s="54" t="s">
        <v>130</v>
      </c>
      <c r="F8" s="54" t="s">
        <v>131</v>
      </c>
      <c r="H8" s="2" t="s">
        <v>132</v>
      </c>
      <c r="J8" s="54" t="s">
        <v>133</v>
      </c>
      <c r="K8" s="54" t="s">
        <v>134</v>
      </c>
      <c r="L8" s="54" t="s">
        <v>135</v>
      </c>
      <c r="M8" s="54" t="s">
        <v>136</v>
      </c>
      <c r="O8" s="2" t="s">
        <v>137</v>
      </c>
      <c r="Q8" s="54" t="s">
        <v>138</v>
      </c>
      <c r="R8" s="54" t="s">
        <v>139</v>
      </c>
      <c r="S8" s="54" t="s">
        <v>140</v>
      </c>
      <c r="T8" s="50"/>
      <c r="U8" s="50"/>
    </row>
    <row r="9" spans="1:21" x14ac:dyDescent="0.2">
      <c r="A9" s="55"/>
      <c r="C9" s="55"/>
      <c r="D9" s="55"/>
      <c r="E9" s="55"/>
      <c r="F9" s="55"/>
      <c r="H9" s="3"/>
      <c r="J9" s="55"/>
      <c r="K9" s="55"/>
      <c r="L9" s="55"/>
      <c r="M9" s="55"/>
      <c r="O9" s="3"/>
      <c r="Q9" s="55"/>
      <c r="R9" s="55"/>
      <c r="S9" s="55"/>
      <c r="T9" s="50"/>
      <c r="U9" s="50"/>
    </row>
    <row r="10" spans="1:21" x14ac:dyDescent="0.2">
      <c r="A10" s="87" t="s">
        <v>43</v>
      </c>
      <c r="H10" s="5"/>
      <c r="O10" s="5"/>
      <c r="R10" s="50"/>
      <c r="S10" s="50"/>
      <c r="T10" s="50"/>
      <c r="U10" s="50"/>
    </row>
    <row r="11" spans="1:21" x14ac:dyDescent="0.2">
      <c r="A11" s="56" t="str">
        <f>GAAP!B8</f>
        <v>Revenue</v>
      </c>
      <c r="C11" s="88">
        <f>GAAP!D8</f>
        <v>1553000000</v>
      </c>
      <c r="D11" s="88">
        <f>GAAP!E8</f>
        <v>1496000000</v>
      </c>
      <c r="E11" s="88">
        <f>GAAP!F8</f>
        <v>1480000000</v>
      </c>
      <c r="F11" s="88">
        <f>GAAP!G8</f>
        <v>1493000000</v>
      </c>
      <c r="H11" s="24">
        <f>SUM(C11:F11)</f>
        <v>6022000000</v>
      </c>
      <c r="J11" s="88">
        <f>GAAP!K8</f>
        <v>1420000000</v>
      </c>
      <c r="K11" s="88">
        <f>GAAP!L8</f>
        <v>1387000000</v>
      </c>
      <c r="L11" s="88">
        <f>GAAP!M8</f>
        <v>1304000000</v>
      </c>
      <c r="M11" s="88">
        <f>GAAP!N8</f>
        <v>1282000000</v>
      </c>
      <c r="O11" s="24">
        <f>SUM(J11:M11)</f>
        <v>5393000000</v>
      </c>
      <c r="Q11" s="88">
        <f>GAAP!R8</f>
        <v>1158000000</v>
      </c>
      <c r="R11" s="88">
        <f>GAAP!S8</f>
        <v>1112000000</v>
      </c>
      <c r="S11" s="88">
        <f>GAAP!T8</f>
        <v>1098000000</v>
      </c>
      <c r="T11" s="50"/>
      <c r="U11" s="50"/>
    </row>
    <row r="12" spans="1:21" x14ac:dyDescent="0.2">
      <c r="A12" s="72" t="s">
        <v>24</v>
      </c>
      <c r="H12" s="5"/>
      <c r="O12" s="5"/>
      <c r="R12" s="50"/>
      <c r="S12" s="50"/>
      <c r="T12" s="50"/>
      <c r="U12" s="50"/>
    </row>
    <row r="13" spans="1:21" x14ac:dyDescent="0.2">
      <c r="A13" s="73" t="s">
        <v>164</v>
      </c>
      <c r="C13" s="60">
        <v>-46000000</v>
      </c>
      <c r="D13" s="60">
        <v>-40000000</v>
      </c>
      <c r="E13" s="60">
        <v>-39000000</v>
      </c>
      <c r="F13" s="60">
        <v>-41000000</v>
      </c>
      <c r="H13" s="6">
        <f>SUM(C13:F13)</f>
        <v>-166000000</v>
      </c>
      <c r="J13" s="60">
        <v>0</v>
      </c>
      <c r="K13" s="60">
        <v>0</v>
      </c>
      <c r="L13" s="60">
        <v>0</v>
      </c>
      <c r="M13" s="60">
        <v>0</v>
      </c>
      <c r="O13" s="6">
        <f>SUM(J13:M13)</f>
        <v>0</v>
      </c>
      <c r="Q13" s="60">
        <v>0</v>
      </c>
      <c r="R13" s="60">
        <v>0</v>
      </c>
      <c r="S13" s="60">
        <v>0</v>
      </c>
      <c r="T13" s="50"/>
      <c r="U13" s="50"/>
    </row>
    <row r="14" spans="1:21" x14ac:dyDescent="0.2">
      <c r="A14" s="73" t="s">
        <v>116</v>
      </c>
      <c r="C14" s="60">
        <v>-23000000</v>
      </c>
      <c r="D14" s="60">
        <v>-22000000</v>
      </c>
      <c r="E14" s="60">
        <v>-14000000</v>
      </c>
      <c r="F14" s="60">
        <v>0</v>
      </c>
      <c r="H14" s="6">
        <f>SUM(C14:F14)</f>
        <v>-59000000</v>
      </c>
      <c r="J14" s="60">
        <v>0</v>
      </c>
      <c r="K14" s="60">
        <v>0</v>
      </c>
      <c r="L14" s="60">
        <v>0</v>
      </c>
      <c r="M14" s="60">
        <v>0</v>
      </c>
      <c r="O14" s="6">
        <f>SUM(J14:M14)</f>
        <v>0</v>
      </c>
      <c r="Q14" s="60">
        <v>0</v>
      </c>
      <c r="R14" s="60">
        <v>0</v>
      </c>
      <c r="S14" s="60">
        <v>0</v>
      </c>
      <c r="T14" s="50"/>
      <c r="U14" s="50"/>
    </row>
    <row r="15" spans="1:21" x14ac:dyDescent="0.2">
      <c r="A15" s="74" t="s">
        <v>165</v>
      </c>
      <c r="C15" s="62">
        <v>-256000000</v>
      </c>
      <c r="D15" s="62">
        <v>-246000000</v>
      </c>
      <c r="E15" s="62">
        <v>-246000000</v>
      </c>
      <c r="F15" s="62">
        <v>-249000000</v>
      </c>
      <c r="H15" s="7">
        <f>SUM(C15:F15)</f>
        <v>-997000000</v>
      </c>
      <c r="J15" s="62">
        <v>-248000000</v>
      </c>
      <c r="K15" s="62">
        <v>-238000000</v>
      </c>
      <c r="L15" s="62">
        <v>-162000000</v>
      </c>
      <c r="M15" s="62">
        <v>-104000000</v>
      </c>
      <c r="O15" s="7">
        <f>SUM(J15:M15)</f>
        <v>-752000000</v>
      </c>
      <c r="Q15" s="62">
        <v>-36000000</v>
      </c>
      <c r="R15" s="62">
        <v>0</v>
      </c>
      <c r="S15" s="62">
        <v>0</v>
      </c>
      <c r="T15" s="50"/>
      <c r="U15" s="50"/>
    </row>
    <row r="16" spans="1:21" ht="13.5" thickBot="1" x14ac:dyDescent="0.25">
      <c r="A16" s="69" t="s">
        <v>166</v>
      </c>
      <c r="C16" s="66">
        <f>SUM(C11:C15)</f>
        <v>1228000000</v>
      </c>
      <c r="D16" s="66">
        <f>SUM(D11:D15)</f>
        <v>1188000000</v>
      </c>
      <c r="E16" s="66">
        <f>SUM(E11:E15)</f>
        <v>1181000000</v>
      </c>
      <c r="F16" s="66">
        <f>SUM(F11:F15)</f>
        <v>1203000000</v>
      </c>
      <c r="H16" s="11">
        <f>SUM(H11:H15)</f>
        <v>4800000000</v>
      </c>
      <c r="J16" s="66">
        <f>SUM(J11:J15)</f>
        <v>1172000000</v>
      </c>
      <c r="K16" s="66">
        <f>SUM(K11:K15)</f>
        <v>1149000000</v>
      </c>
      <c r="L16" s="66">
        <f>SUM(L11:L15)</f>
        <v>1142000000</v>
      </c>
      <c r="M16" s="66">
        <f>SUM(M11:M15)</f>
        <v>1178000000</v>
      </c>
      <c r="O16" s="11">
        <f>SUM(O11:O15)</f>
        <v>4641000000</v>
      </c>
      <c r="Q16" s="66">
        <f>SUM(Q11:Q15)</f>
        <v>1122000000</v>
      </c>
      <c r="R16" s="66">
        <f>SUM(R11:R15)</f>
        <v>1112000000</v>
      </c>
      <c r="S16" s="66">
        <f>SUM(S11:S15)</f>
        <v>1098000000</v>
      </c>
      <c r="T16" s="50"/>
      <c r="U16" s="50"/>
    </row>
    <row r="17" spans="1:21" ht="13.5" thickTop="1" x14ac:dyDescent="0.2">
      <c r="A17" s="64"/>
      <c r="C17" s="64"/>
      <c r="D17" s="64"/>
      <c r="E17" s="64"/>
      <c r="F17" s="64"/>
      <c r="H17" s="9"/>
      <c r="J17" s="64"/>
      <c r="K17" s="64"/>
      <c r="L17" s="64"/>
      <c r="M17" s="64"/>
      <c r="O17" s="9"/>
      <c r="Q17" s="64"/>
      <c r="R17" s="64"/>
      <c r="S17" s="64"/>
      <c r="T17" s="50"/>
      <c r="U17" s="50"/>
    </row>
    <row r="18" spans="1:21" x14ac:dyDescent="0.2">
      <c r="A18" s="56" t="str">
        <f>GAAP!A27</f>
        <v>Income (Loss) from Continuing Operations</v>
      </c>
      <c r="C18" s="88">
        <f>GAAP!D27</f>
        <v>-10000000</v>
      </c>
      <c r="D18" s="88">
        <f>GAAP!E27</f>
        <v>-4000000</v>
      </c>
      <c r="E18" s="88">
        <f>GAAP!F27</f>
        <v>-17000000</v>
      </c>
      <c r="F18" s="88">
        <f>GAAP!G27</f>
        <v>208000000</v>
      </c>
      <c r="H18" s="24">
        <f>SUM(C18:F18)</f>
        <v>177000000</v>
      </c>
      <c r="J18" s="88">
        <f>GAAP!K27</f>
        <v>-50000000</v>
      </c>
      <c r="K18" s="88">
        <f>GAAP!L27</f>
        <v>11000000</v>
      </c>
      <c r="L18" s="88">
        <f>GAAP!M27</f>
        <v>-237000000</v>
      </c>
      <c r="M18" s="88">
        <f>GAAP!N27</f>
        <v>-140000000</v>
      </c>
      <c r="O18" s="24">
        <f>SUM(J18:M18)</f>
        <v>-416000000</v>
      </c>
      <c r="Q18" s="88">
        <f>GAAP!R27</f>
        <v>-308000000</v>
      </c>
      <c r="R18" s="88">
        <f>GAAP!S27</f>
        <v>-1029000000</v>
      </c>
      <c r="S18" s="88">
        <f>GAAP!T27</f>
        <v>-16000000</v>
      </c>
      <c r="T18" s="50"/>
      <c r="U18" s="50"/>
    </row>
    <row r="19" spans="1:21" x14ac:dyDescent="0.2">
      <c r="A19" s="72" t="str">
        <f>A12</f>
        <v>Adjustments:</v>
      </c>
      <c r="H19" s="5"/>
      <c r="O19" s="5"/>
      <c r="R19" s="50"/>
      <c r="S19" s="50"/>
      <c r="T19" s="50"/>
      <c r="U19" s="50"/>
    </row>
    <row r="20" spans="1:21" x14ac:dyDescent="0.2">
      <c r="A20" s="73" t="str">
        <f>'Non-GAAP'!A15</f>
        <v>Amortization of acquired intangible assets</v>
      </c>
      <c r="C20" s="60">
        <f>'Non-GAAP'!C15</f>
        <v>61000000</v>
      </c>
      <c r="D20" s="60">
        <f>'Non-GAAP'!D15</f>
        <v>61000000</v>
      </c>
      <c r="E20" s="60">
        <f>'Non-GAAP'!E15</f>
        <v>60000000</v>
      </c>
      <c r="F20" s="60">
        <f>'Non-GAAP'!F15</f>
        <v>61000000</v>
      </c>
      <c r="H20" s="6">
        <f t="shared" ref="H20:H29" si="0">SUM(C20:F20)</f>
        <v>243000000</v>
      </c>
      <c r="J20" s="60">
        <f>'Non-GAAP'!J15</f>
        <v>61000000</v>
      </c>
      <c r="K20" s="60">
        <f>'Non-GAAP'!K15</f>
        <v>60000000</v>
      </c>
      <c r="L20" s="60">
        <f>'Non-GAAP'!L15</f>
        <v>60000000</v>
      </c>
      <c r="M20" s="60">
        <f>'Non-GAAP'!M15</f>
        <v>61000000</v>
      </c>
      <c r="O20" s="6">
        <f t="shared" ref="O20:O29" si="1">SUM(J20:M20)</f>
        <v>242000000</v>
      </c>
      <c r="Q20" s="60">
        <f>'Non-GAAP'!Q15</f>
        <v>62000000</v>
      </c>
      <c r="R20" s="60">
        <f>'Non-GAAP'!R15</f>
        <v>61000000</v>
      </c>
      <c r="S20" s="60">
        <f>'Non-GAAP'!S15</f>
        <v>61000000</v>
      </c>
      <c r="T20" s="50"/>
      <c r="U20" s="50"/>
    </row>
    <row r="21" spans="1:21" x14ac:dyDescent="0.2">
      <c r="A21" s="73" t="str">
        <f>'Non-GAAP'!A16</f>
        <v>Restructuring and related costs</v>
      </c>
      <c r="C21" s="60">
        <f>'Non-GAAP'!C16</f>
        <v>18000000</v>
      </c>
      <c r="D21" s="60">
        <f>'Non-GAAP'!D16</f>
        <v>36000000</v>
      </c>
      <c r="E21" s="60">
        <f>'Non-GAAP'!E16</f>
        <v>22000000</v>
      </c>
      <c r="F21" s="60">
        <f>'Non-GAAP'!F16</f>
        <v>25000000</v>
      </c>
      <c r="H21" s="6">
        <f t="shared" si="0"/>
        <v>101000000</v>
      </c>
      <c r="J21" s="60">
        <f>'Non-GAAP'!J16</f>
        <v>20000000</v>
      </c>
      <c r="K21" s="60">
        <f>'Non-GAAP'!K16</f>
        <v>17000000</v>
      </c>
      <c r="L21" s="60">
        <f>'Non-GAAP'!L16</f>
        <v>31000000</v>
      </c>
      <c r="M21" s="60">
        <f>'Non-GAAP'!M16</f>
        <v>13000000</v>
      </c>
      <c r="O21" s="6">
        <f t="shared" si="1"/>
        <v>81000000</v>
      </c>
      <c r="Q21" s="60">
        <f>'Non-GAAP'!Q16</f>
        <v>16000000</v>
      </c>
      <c r="R21" s="60">
        <f>'Non-GAAP'!R16</f>
        <v>26000000</v>
      </c>
      <c r="S21" s="60">
        <f>'Non-GAAP'!S16</f>
        <v>8000000</v>
      </c>
      <c r="T21" s="50"/>
      <c r="U21" s="50"/>
    </row>
    <row r="22" spans="1:21" x14ac:dyDescent="0.2">
      <c r="A22" s="73" t="str">
        <f>'Non-GAAP'!A17</f>
        <v>Interest expense</v>
      </c>
      <c r="C22" s="60">
        <f>'Non-GAAP'!C17</f>
        <v>36000000</v>
      </c>
      <c r="D22" s="60">
        <f>'Non-GAAP'!D17</f>
        <v>34000000</v>
      </c>
      <c r="E22" s="60">
        <f>'Non-GAAP'!E17</f>
        <v>35000000</v>
      </c>
      <c r="F22" s="60">
        <f>'Non-GAAP'!F17</f>
        <v>32000000</v>
      </c>
      <c r="H22" s="6">
        <f t="shared" si="0"/>
        <v>137000000</v>
      </c>
      <c r="J22" s="60">
        <f>'Non-GAAP'!J17</f>
        <v>33000000</v>
      </c>
      <c r="K22" s="60">
        <f>'Non-GAAP'!K17</f>
        <v>37000000</v>
      </c>
      <c r="L22" s="60">
        <f>'Non-GAAP'!L17</f>
        <v>22000000</v>
      </c>
      <c r="M22" s="60">
        <f>'Non-GAAP'!M17</f>
        <v>20000000</v>
      </c>
      <c r="O22" s="6">
        <f t="shared" si="1"/>
        <v>112000000</v>
      </c>
      <c r="Q22" s="60">
        <f>'Non-GAAP'!Q17</f>
        <v>20000000</v>
      </c>
      <c r="R22" s="60">
        <f>'Non-GAAP'!R17</f>
        <v>20000000</v>
      </c>
      <c r="S22" s="60">
        <f>'Non-GAAP'!S17</f>
        <v>20000000</v>
      </c>
      <c r="T22" s="50"/>
      <c r="U22" s="50"/>
    </row>
    <row r="23" spans="1:21" x14ac:dyDescent="0.2">
      <c r="A23" s="73" t="str">
        <f>'Non-GAAP'!A18</f>
        <v>(Gain) loss on extinguishment of debt</v>
      </c>
      <c r="C23" s="60">
        <f>'Non-GAAP'!C18</f>
        <v>0</v>
      </c>
      <c r="D23" s="60">
        <f>'Non-GAAP'!D18</f>
        <v>0</v>
      </c>
      <c r="E23" s="60">
        <f>'Non-GAAP'!E18</f>
        <v>0</v>
      </c>
      <c r="F23" s="60">
        <f>'Non-GAAP'!F18</f>
        <v>0</v>
      </c>
      <c r="H23" s="6">
        <f t="shared" si="0"/>
        <v>0</v>
      </c>
      <c r="J23" s="60">
        <f>'Non-GAAP'!J18</f>
        <v>0</v>
      </c>
      <c r="K23" s="60">
        <f>'Non-GAAP'!K18</f>
        <v>0</v>
      </c>
      <c r="L23" s="60">
        <f>'Non-GAAP'!L18</f>
        <v>108000000</v>
      </c>
      <c r="M23" s="60">
        <f>'Non-GAAP'!M18</f>
        <v>0</v>
      </c>
      <c r="O23" s="6">
        <f t="shared" si="1"/>
        <v>108000000</v>
      </c>
      <c r="Q23" s="60">
        <f>'Non-GAAP'!Q18</f>
        <v>0</v>
      </c>
      <c r="R23" s="60">
        <f>'Non-GAAP'!R18</f>
        <v>0</v>
      </c>
      <c r="S23" s="60">
        <f>'Non-GAAP'!S18</f>
        <v>0</v>
      </c>
      <c r="T23" s="50"/>
      <c r="U23" s="50"/>
    </row>
    <row r="24" spans="1:21" x14ac:dyDescent="0.2">
      <c r="A24" s="73" t="str">
        <f>'Non-GAAP'!A19</f>
        <v>Goodwill impairment</v>
      </c>
      <c r="C24" s="60">
        <f>'Non-GAAP'!C19</f>
        <v>0</v>
      </c>
      <c r="D24" s="60">
        <f>'Non-GAAP'!D19</f>
        <v>0</v>
      </c>
      <c r="E24" s="60">
        <f>'Non-GAAP'!E19</f>
        <v>0</v>
      </c>
      <c r="F24" s="60">
        <f>'Non-GAAP'!F19</f>
        <v>0</v>
      </c>
      <c r="H24" s="6">
        <f t="shared" si="0"/>
        <v>0</v>
      </c>
      <c r="J24" s="60">
        <f>'Non-GAAP'!J19</f>
        <v>0</v>
      </c>
      <c r="K24" s="60">
        <f>'Non-GAAP'!K19</f>
        <v>0</v>
      </c>
      <c r="L24" s="60">
        <f>'Non-GAAP'!L19</f>
        <v>0</v>
      </c>
      <c r="M24" s="60">
        <f>'Non-GAAP'!M19</f>
        <v>0</v>
      </c>
      <c r="O24" s="6">
        <f t="shared" si="1"/>
        <v>0</v>
      </c>
      <c r="Q24" s="60">
        <f>'Non-GAAP'!Q19</f>
        <v>284000000</v>
      </c>
      <c r="R24" s="60">
        <f>'Non-GAAP'!R19</f>
        <v>1067000000</v>
      </c>
      <c r="S24" s="60">
        <f>'Non-GAAP'!S19</f>
        <v>0</v>
      </c>
      <c r="T24" s="50"/>
      <c r="U24" s="50"/>
    </row>
    <row r="25" spans="1:21" x14ac:dyDescent="0.2">
      <c r="A25" s="73" t="str">
        <f>'Non-GAAP'!A20</f>
        <v>(Gain) loss on divestitures and transaction costs</v>
      </c>
      <c r="C25" s="60">
        <f>'Non-GAAP'!C20</f>
        <v>0</v>
      </c>
      <c r="D25" s="60">
        <f>'Non-GAAP'!D20</f>
        <v>-25000000</v>
      </c>
      <c r="E25" s="60">
        <f>'Non-GAAP'!E20</f>
        <v>-16000000</v>
      </c>
      <c r="F25" s="60">
        <f>'Non-GAAP'!F20</f>
        <v>-1000000</v>
      </c>
      <c r="H25" s="6">
        <f t="shared" si="0"/>
        <v>-42000000</v>
      </c>
      <c r="J25" s="60">
        <f>'Non-GAAP'!J20</f>
        <v>15000000</v>
      </c>
      <c r="K25" s="60">
        <f>'Non-GAAP'!K20</f>
        <v>-60000000</v>
      </c>
      <c r="L25" s="60">
        <f>'Non-GAAP'!L20</f>
        <v>54000000</v>
      </c>
      <c r="M25" s="60">
        <f>'Non-GAAP'!M20</f>
        <v>33000000</v>
      </c>
      <c r="O25" s="6">
        <f t="shared" si="1"/>
        <v>42000000</v>
      </c>
      <c r="Q25" s="60">
        <f>'Non-GAAP'!Q20</f>
        <v>14000000</v>
      </c>
      <c r="R25" s="60">
        <f>'Non-GAAP'!R20</f>
        <v>2000000</v>
      </c>
      <c r="S25" s="60">
        <f>'Non-GAAP'!S20</f>
        <v>3000000</v>
      </c>
      <c r="T25" s="50"/>
      <c r="U25" s="50"/>
    </row>
    <row r="26" spans="1:21" x14ac:dyDescent="0.2">
      <c r="A26" s="73" t="str">
        <f>'Non-GAAP'!A21</f>
        <v>Litigation costs (recoveries), net</v>
      </c>
      <c r="C26" s="60">
        <f>'Non-GAAP'!C21</f>
        <v>-11000000</v>
      </c>
      <c r="D26" s="60">
        <f>'Non-GAAP'!D21</f>
        <v>-9000000</v>
      </c>
      <c r="E26" s="60">
        <f>'Non-GAAP'!E21</f>
        <v>6000000</v>
      </c>
      <c r="F26" s="60">
        <f>'Non-GAAP'!F21</f>
        <v>3000000</v>
      </c>
      <c r="H26" s="6">
        <f t="shared" si="0"/>
        <v>-11000000</v>
      </c>
      <c r="J26" s="60">
        <f>'Non-GAAP'!J21</f>
        <v>31000000</v>
      </c>
      <c r="K26" s="60">
        <f>'Non-GAAP'!K21</f>
        <v>4000000</v>
      </c>
      <c r="L26" s="60">
        <f>'Non-GAAP'!L21</f>
        <v>78000000</v>
      </c>
      <c r="M26" s="60">
        <f>'Non-GAAP'!M21</f>
        <v>114000000</v>
      </c>
      <c r="O26" s="6">
        <f t="shared" si="1"/>
        <v>227000000</v>
      </c>
      <c r="Q26" s="60">
        <f>'Non-GAAP'!Q21</f>
        <v>12000000</v>
      </c>
      <c r="R26" s="60">
        <f>'Non-GAAP'!R21</f>
        <v>1000000</v>
      </c>
      <c r="S26" s="60">
        <f>'Non-GAAP'!S21</f>
        <v>2000000</v>
      </c>
      <c r="T26" s="50"/>
      <c r="U26" s="50"/>
    </row>
    <row r="27" spans="1:21" x14ac:dyDescent="0.2">
      <c r="A27" s="73" t="str">
        <f>'Non-GAAP'!A22</f>
        <v>Separation costs</v>
      </c>
      <c r="C27" s="60">
        <f>'Non-GAAP'!C22</f>
        <v>5000000</v>
      </c>
      <c r="D27" s="60">
        <f>'Non-GAAP'!D22</f>
        <v>1000000</v>
      </c>
      <c r="E27" s="60">
        <f>'Non-GAAP'!E22</f>
        <v>2000000</v>
      </c>
      <c r="F27" s="60">
        <f>'Non-GAAP'!F22</f>
        <v>4000000</v>
      </c>
      <c r="H27" s="6">
        <f t="shared" si="0"/>
        <v>12000000</v>
      </c>
      <c r="J27" s="60">
        <f>'Non-GAAP'!J22</f>
        <v>0</v>
      </c>
      <c r="K27" s="60">
        <f>'Non-GAAP'!K22</f>
        <v>0</v>
      </c>
      <c r="L27" s="60">
        <f>'Non-GAAP'!L22</f>
        <v>0</v>
      </c>
      <c r="M27" s="60">
        <f>'Non-GAAP'!M22</f>
        <v>0</v>
      </c>
      <c r="O27" s="6">
        <f t="shared" si="1"/>
        <v>0</v>
      </c>
      <c r="Q27" s="60">
        <f>'Non-GAAP'!Q22</f>
        <v>0</v>
      </c>
      <c r="R27" s="60">
        <f>'Non-GAAP'!R22</f>
        <v>0</v>
      </c>
      <c r="S27" s="60">
        <f>'Non-GAAP'!S22</f>
        <v>0</v>
      </c>
      <c r="T27" s="50"/>
      <c r="U27" s="50"/>
    </row>
    <row r="28" spans="1:21" x14ac:dyDescent="0.2">
      <c r="A28" s="73" t="str">
        <f>'Non-GAAP'!A23</f>
        <v>Other (income) expenses, net</v>
      </c>
      <c r="C28" s="60">
        <f>'Non-GAAP'!C23</f>
        <v>-1000000</v>
      </c>
      <c r="D28" s="60">
        <f>'Non-GAAP'!D23</f>
        <v>0</v>
      </c>
      <c r="E28" s="60">
        <f>'Non-GAAP'!E23</f>
        <v>-9000000</v>
      </c>
      <c r="F28" s="60">
        <f>'Non-GAAP'!F23</f>
        <v>3000000</v>
      </c>
      <c r="H28" s="6">
        <f t="shared" si="0"/>
        <v>-7000000</v>
      </c>
      <c r="J28" s="60">
        <f>'Non-GAAP'!J23</f>
        <v>-1000000</v>
      </c>
      <c r="K28" s="60">
        <f>'Non-GAAP'!K23</f>
        <v>-2000000</v>
      </c>
      <c r="L28" s="60">
        <f>'Non-GAAP'!L23</f>
        <v>4000000</v>
      </c>
      <c r="M28" s="60">
        <f>'Non-GAAP'!M23</f>
        <v>4000000</v>
      </c>
      <c r="O28" s="6">
        <f t="shared" si="1"/>
        <v>5000000</v>
      </c>
      <c r="Q28" s="60">
        <f>'Non-GAAP'!Q23</f>
        <v>-1000000</v>
      </c>
      <c r="R28" s="60">
        <f>'Non-GAAP'!R23</f>
        <v>1000000</v>
      </c>
      <c r="S28" s="60">
        <f>'Non-GAAP'!S23</f>
        <v>-8000000</v>
      </c>
      <c r="T28" s="50"/>
      <c r="U28" s="50"/>
    </row>
    <row r="29" spans="1:21" x14ac:dyDescent="0.2">
      <c r="A29" s="74" t="str">
        <f>'Non-GAAP'!A24</f>
        <v>Income tax expense (benefit)</v>
      </c>
      <c r="C29" s="62">
        <f>'Non-GAAP'!C24</f>
        <v>-12000000</v>
      </c>
      <c r="D29" s="62">
        <f>'Non-GAAP'!D24</f>
        <v>-7000000</v>
      </c>
      <c r="E29" s="62">
        <f>'Non-GAAP'!E24</f>
        <v>30000000</v>
      </c>
      <c r="F29" s="62">
        <f>'Non-GAAP'!F24</f>
        <v>-204000000</v>
      </c>
      <c r="H29" s="7">
        <f t="shared" si="0"/>
        <v>-193000000</v>
      </c>
      <c r="J29" s="62">
        <f>'Non-GAAP'!J24</f>
        <v>-4000000</v>
      </c>
      <c r="K29" s="62">
        <f>'Non-GAAP'!K24</f>
        <v>43000000</v>
      </c>
      <c r="L29" s="62">
        <f>'Non-GAAP'!L24</f>
        <v>-15000000</v>
      </c>
      <c r="M29" s="62">
        <f>'Non-GAAP'!M24</f>
        <v>-3000000</v>
      </c>
      <c r="O29" s="7">
        <f t="shared" si="1"/>
        <v>21000000</v>
      </c>
      <c r="Q29" s="62">
        <f>'Non-GAAP'!Q24</f>
        <v>-30000000</v>
      </c>
      <c r="R29" s="62">
        <f>'Non-GAAP'!R24</f>
        <v>-90000000</v>
      </c>
      <c r="S29" s="62">
        <f>'Non-GAAP'!S24</f>
        <v>2000000</v>
      </c>
      <c r="T29" s="50"/>
      <c r="U29" s="50"/>
    </row>
    <row r="30" spans="1:21" ht="13.5" thickBot="1" x14ac:dyDescent="0.25">
      <c r="A30" s="69" t="s">
        <v>25</v>
      </c>
      <c r="C30" s="66">
        <f>SUM(C18:C29)</f>
        <v>86000000</v>
      </c>
      <c r="D30" s="66">
        <f>SUM(D18:D29)</f>
        <v>87000000</v>
      </c>
      <c r="E30" s="66">
        <f>SUM(E18:E29)</f>
        <v>113000000</v>
      </c>
      <c r="F30" s="66">
        <f>SUM(F18:F29)</f>
        <v>131000000</v>
      </c>
      <c r="H30" s="11">
        <f>SUM(H18:H29)</f>
        <v>417000000</v>
      </c>
      <c r="J30" s="66">
        <f>SUM(J18:J29)</f>
        <v>105000000</v>
      </c>
      <c r="K30" s="66">
        <f>SUM(K18:K29)</f>
        <v>110000000</v>
      </c>
      <c r="L30" s="66">
        <f>SUM(L18:L29)</f>
        <v>105000000</v>
      </c>
      <c r="M30" s="66">
        <f>SUM(M18:M29)</f>
        <v>102000000</v>
      </c>
      <c r="O30" s="11">
        <f>SUM(O18:O29)</f>
        <v>422000000</v>
      </c>
      <c r="Q30" s="66">
        <f>SUM(Q18:Q29)</f>
        <v>69000000</v>
      </c>
      <c r="R30" s="66">
        <f>SUM(R18:R29)</f>
        <v>59000000</v>
      </c>
      <c r="S30" s="66">
        <f>SUM(S18:S29)</f>
        <v>72000000</v>
      </c>
      <c r="T30" s="50"/>
      <c r="U30" s="50"/>
    </row>
    <row r="31" spans="1:21" ht="13.5" thickTop="1" x14ac:dyDescent="0.2">
      <c r="A31" s="75" t="s">
        <v>26</v>
      </c>
      <c r="C31" s="76">
        <f>C30/C11</f>
        <v>5.5376690276883453E-2</v>
      </c>
      <c r="D31" s="76">
        <f>D30/D11</f>
        <v>5.8155080213903747E-2</v>
      </c>
      <c r="E31" s="76">
        <f>E30/E11</f>
        <v>7.6351351351351349E-2</v>
      </c>
      <c r="F31" s="76">
        <f>F30/F11</f>
        <v>8.7742799732083057E-2</v>
      </c>
      <c r="H31" s="16">
        <f>H30/H11</f>
        <v>6.9246097641979407E-2</v>
      </c>
      <c r="J31" s="76">
        <f>J30/J11</f>
        <v>7.3943661971830985E-2</v>
      </c>
      <c r="K31" s="76">
        <f>K30/K11</f>
        <v>7.9307858687815425E-2</v>
      </c>
      <c r="L31" s="76">
        <f>L30/L11</f>
        <v>8.052147239263803E-2</v>
      </c>
      <c r="M31" s="76">
        <f>M30/M11</f>
        <v>7.9563182527301088E-2</v>
      </c>
      <c r="O31" s="16">
        <f>O30/O11</f>
        <v>7.8249582792508807E-2</v>
      </c>
      <c r="Q31" s="76">
        <f>Q30/Q11</f>
        <v>5.9585492227979271E-2</v>
      </c>
      <c r="R31" s="76">
        <f>R30/R11</f>
        <v>5.3057553956834536E-2</v>
      </c>
      <c r="S31" s="76">
        <f>S30/S11</f>
        <v>6.5573770491803282E-2</v>
      </c>
      <c r="T31" s="50"/>
      <c r="U31" s="50"/>
    </row>
    <row r="32" spans="1:21" x14ac:dyDescent="0.2">
      <c r="H32"/>
      <c r="O32"/>
      <c r="R32" s="50"/>
      <c r="S32" s="50"/>
      <c r="T32" s="50"/>
      <c r="U32" s="50"/>
    </row>
    <row r="33" spans="1:21" x14ac:dyDescent="0.2">
      <c r="A33" s="56" t="s">
        <v>25</v>
      </c>
      <c r="C33" s="88">
        <f>C30</f>
        <v>86000000</v>
      </c>
      <c r="D33" s="88">
        <f>D30</f>
        <v>87000000</v>
      </c>
      <c r="E33" s="88">
        <f>E30</f>
        <v>113000000</v>
      </c>
      <c r="F33" s="88">
        <f>F30</f>
        <v>131000000</v>
      </c>
      <c r="H33" s="24">
        <f>H30</f>
        <v>417000000</v>
      </c>
      <c r="J33" s="88">
        <f>J30</f>
        <v>105000000</v>
      </c>
      <c r="K33" s="88">
        <f>K30</f>
        <v>110000000</v>
      </c>
      <c r="L33" s="88">
        <f>L30</f>
        <v>105000000</v>
      </c>
      <c r="M33" s="88">
        <f>M30</f>
        <v>102000000</v>
      </c>
      <c r="O33" s="24">
        <f>O30</f>
        <v>422000000</v>
      </c>
      <c r="Q33" s="88">
        <f>Q30</f>
        <v>69000000</v>
      </c>
      <c r="R33" s="88">
        <f>R30</f>
        <v>59000000</v>
      </c>
      <c r="S33" s="88">
        <f>S30</f>
        <v>72000000</v>
      </c>
      <c r="T33" s="50"/>
      <c r="U33" s="50"/>
    </row>
    <row r="34" spans="1:21" x14ac:dyDescent="0.2">
      <c r="A34" s="89" t="str">
        <f>'Non-GAAP'!A29</f>
        <v>Other adjustments</v>
      </c>
      <c r="C34" s="60">
        <f>'Non-GAAP'!C29</f>
        <v>0</v>
      </c>
      <c r="D34" s="60">
        <f>'Non-GAAP'!D29</f>
        <v>0</v>
      </c>
      <c r="E34" s="60">
        <f>'Non-GAAP'!E29</f>
        <v>0</v>
      </c>
      <c r="F34" s="60">
        <f>'Non-GAAP'!F29</f>
        <v>0</v>
      </c>
      <c r="H34" s="6">
        <f>SUM(C34:F34)</f>
        <v>0</v>
      </c>
      <c r="J34" s="60">
        <f>'Non-GAAP'!J29</f>
        <v>0</v>
      </c>
      <c r="K34" s="60">
        <f>'Non-GAAP'!K29</f>
        <v>0</v>
      </c>
      <c r="L34" s="60">
        <f>'Non-GAAP'!L29</f>
        <v>0</v>
      </c>
      <c r="M34" s="60">
        <f>'Non-GAAP'!M29</f>
        <v>0</v>
      </c>
      <c r="O34" s="6">
        <f>SUM(J34:M34)</f>
        <v>0</v>
      </c>
      <c r="Q34" s="60">
        <f>'Non-GAAP'!Q29</f>
        <v>0</v>
      </c>
      <c r="R34" s="60">
        <f>'Non-GAAP'!R29</f>
        <v>4000000</v>
      </c>
      <c r="S34" s="60">
        <f>'Non-GAAP'!S29</f>
        <v>0</v>
      </c>
      <c r="T34" s="50"/>
      <c r="U34" s="50"/>
    </row>
    <row r="35" spans="1:21" x14ac:dyDescent="0.2">
      <c r="A35" s="89" t="str">
        <f>'Non-GAAP'!A30</f>
        <v>NY MMIS charge (credit)</v>
      </c>
      <c r="C35" s="60">
        <f>'Non-GAAP'!C30</f>
        <v>8000000</v>
      </c>
      <c r="D35" s="60">
        <f>'Non-GAAP'!D30</f>
        <v>1000000</v>
      </c>
      <c r="E35" s="60">
        <f>'Non-GAAP'!E30</f>
        <v>1000000</v>
      </c>
      <c r="F35" s="60">
        <f>'Non-GAAP'!F30</f>
        <v>-1000000</v>
      </c>
      <c r="H35" s="6">
        <f>SUM(C35:F35)</f>
        <v>9000000</v>
      </c>
      <c r="J35" s="60">
        <f>'Non-GAAP'!J30</f>
        <v>0</v>
      </c>
      <c r="K35" s="60">
        <f>'Non-GAAP'!K30</f>
        <v>-1000000</v>
      </c>
      <c r="L35" s="60">
        <f>'Non-GAAP'!L30</f>
        <v>-1000000</v>
      </c>
      <c r="M35" s="60">
        <f>'Non-GAAP'!M30</f>
        <v>0</v>
      </c>
      <c r="O35" s="6">
        <f>SUM(J35:M35)</f>
        <v>-2000000</v>
      </c>
      <c r="Q35" s="60">
        <f>'Non-GAAP'!Q30</f>
        <v>0</v>
      </c>
      <c r="R35" s="60">
        <f>'Non-GAAP'!R30</f>
        <v>0</v>
      </c>
      <c r="S35" s="60">
        <f>'Non-GAAP'!S30</f>
        <v>0</v>
      </c>
      <c r="T35" s="50"/>
      <c r="U35" s="50"/>
    </row>
    <row r="36" spans="1:21" x14ac:dyDescent="0.2">
      <c r="A36" s="90" t="str">
        <f>'Non-GAAP'!A31</f>
        <v>HE charge (credit)</v>
      </c>
      <c r="C36" s="62">
        <f>'Non-GAAP'!C31</f>
        <v>-5000000</v>
      </c>
      <c r="D36" s="62">
        <f>'Non-GAAP'!D31</f>
        <v>0</v>
      </c>
      <c r="E36" s="62">
        <f>'Non-GAAP'!E31</f>
        <v>-3000000</v>
      </c>
      <c r="F36" s="62">
        <f>'Non-GAAP'!F31</f>
        <v>0</v>
      </c>
      <c r="H36" s="7">
        <f>SUM(C36:F36)</f>
        <v>-8000000</v>
      </c>
      <c r="J36" s="62">
        <f>'Non-GAAP'!J31</f>
        <v>0</v>
      </c>
      <c r="K36" s="62">
        <f>'Non-GAAP'!K31</f>
        <v>0</v>
      </c>
      <c r="L36" s="62">
        <f>'Non-GAAP'!L31</f>
        <v>0</v>
      </c>
      <c r="M36" s="62">
        <f>'Non-GAAP'!M31</f>
        <v>-1000000</v>
      </c>
      <c r="O36" s="7">
        <f>SUM(J36:M36)</f>
        <v>-1000000</v>
      </c>
      <c r="Q36" s="62">
        <f>'Non-GAAP'!Q31</f>
        <v>0</v>
      </c>
      <c r="R36" s="62">
        <f>'Non-GAAP'!R31</f>
        <v>0</v>
      </c>
      <c r="S36" s="62">
        <f>'Non-GAAP'!S31</f>
        <v>0</v>
      </c>
      <c r="T36" s="50"/>
      <c r="U36" s="50"/>
    </row>
    <row r="37" spans="1:21" ht="29.1" customHeight="1" x14ac:dyDescent="0.2">
      <c r="A37" s="91" t="s">
        <v>44</v>
      </c>
      <c r="C37" s="65">
        <f>SUM(C33:C36)</f>
        <v>89000000</v>
      </c>
      <c r="D37" s="65">
        <f>SUM(D33:D36)</f>
        <v>88000000</v>
      </c>
      <c r="E37" s="65">
        <f>SUM(E33:E36)</f>
        <v>111000000</v>
      </c>
      <c r="F37" s="65">
        <f>SUM(F33:F36)</f>
        <v>130000000</v>
      </c>
      <c r="H37" s="10">
        <f>SUM(H33:H36)</f>
        <v>418000000</v>
      </c>
      <c r="J37" s="65">
        <f>SUM(J33:J36)</f>
        <v>105000000</v>
      </c>
      <c r="K37" s="65">
        <f>SUM(K33:K36)</f>
        <v>109000000</v>
      </c>
      <c r="L37" s="65">
        <f>SUM(L33:L36)</f>
        <v>104000000</v>
      </c>
      <c r="M37" s="65">
        <f>SUM(M33:M36)</f>
        <v>101000000</v>
      </c>
      <c r="O37" s="10">
        <f>SUM(O33:O36)</f>
        <v>419000000</v>
      </c>
      <c r="Q37" s="65">
        <f>SUM(Q33:Q36)</f>
        <v>69000000</v>
      </c>
      <c r="R37" s="65">
        <f>SUM(R33:R36)</f>
        <v>63000000</v>
      </c>
      <c r="S37" s="65">
        <f>SUM(S33:S36)</f>
        <v>72000000</v>
      </c>
      <c r="T37" s="50"/>
      <c r="U37" s="50"/>
    </row>
    <row r="38" spans="1:21" x14ac:dyDescent="0.2">
      <c r="A38" s="89" t="str">
        <f>A13</f>
        <v>ASC 606 adjustment</v>
      </c>
      <c r="C38" s="60">
        <v>-3000000</v>
      </c>
      <c r="D38" s="60">
        <v>-3000000</v>
      </c>
      <c r="E38" s="60">
        <v>-2000000</v>
      </c>
      <c r="F38" s="60">
        <v>-3000000</v>
      </c>
      <c r="H38" s="6">
        <f>SUM(C38:F38)</f>
        <v>-11000000</v>
      </c>
      <c r="J38" s="60">
        <v>0</v>
      </c>
      <c r="K38" s="60">
        <v>0</v>
      </c>
      <c r="L38" s="60">
        <v>0</v>
      </c>
      <c r="M38" s="60">
        <v>0</v>
      </c>
      <c r="O38" s="6">
        <f>SUM(J38:M38)</f>
        <v>0</v>
      </c>
      <c r="Q38" s="60">
        <v>0</v>
      </c>
      <c r="R38" s="60">
        <v>0</v>
      </c>
      <c r="S38" s="60">
        <v>0</v>
      </c>
      <c r="T38" s="50"/>
      <c r="U38" s="50"/>
    </row>
    <row r="39" spans="1:21" x14ac:dyDescent="0.2">
      <c r="A39" s="89" t="str">
        <f>A14</f>
        <v>2017 divestitures</v>
      </c>
      <c r="C39" s="60">
        <v>-3000000</v>
      </c>
      <c r="D39" s="60">
        <v>-2000000</v>
      </c>
      <c r="E39" s="60">
        <v>-2000000</v>
      </c>
      <c r="F39" s="60">
        <v>0</v>
      </c>
      <c r="H39" s="6">
        <f>SUM(C39:F39)</f>
        <v>-7000000</v>
      </c>
      <c r="J39" s="60">
        <v>0</v>
      </c>
      <c r="K39" s="60">
        <v>0</v>
      </c>
      <c r="L39" s="60">
        <v>0</v>
      </c>
      <c r="M39" s="60">
        <v>0</v>
      </c>
      <c r="O39" s="6">
        <f>SUM(J39:M39)</f>
        <v>0</v>
      </c>
      <c r="Q39" s="60">
        <v>0</v>
      </c>
      <c r="R39" s="60">
        <v>0</v>
      </c>
      <c r="S39" s="60">
        <v>0</v>
      </c>
      <c r="T39" s="50"/>
      <c r="U39" s="50"/>
    </row>
    <row r="40" spans="1:21" x14ac:dyDescent="0.2">
      <c r="A40" s="90" t="s">
        <v>165</v>
      </c>
      <c r="C40" s="62">
        <v>-25000000</v>
      </c>
      <c r="D40" s="62">
        <v>-26000000</v>
      </c>
      <c r="E40" s="62">
        <v>-38000000</v>
      </c>
      <c r="F40" s="62">
        <v>-32000000</v>
      </c>
      <c r="H40" s="7">
        <f>SUM(C40:F40)</f>
        <v>-121000000</v>
      </c>
      <c r="J40" s="62">
        <v>-39000000</v>
      </c>
      <c r="K40" s="62">
        <v>-41000000</v>
      </c>
      <c r="L40" s="62">
        <v>-15000000</v>
      </c>
      <c r="M40" s="62">
        <v>-3000000</v>
      </c>
      <c r="O40" s="7">
        <f>SUM(J40:M40)</f>
        <v>-98000000</v>
      </c>
      <c r="Q40" s="62">
        <v>-1000000</v>
      </c>
      <c r="R40" s="62">
        <v>0</v>
      </c>
      <c r="S40" s="62">
        <v>0</v>
      </c>
      <c r="T40" s="50"/>
      <c r="U40" s="50"/>
    </row>
    <row r="41" spans="1:21" ht="13.5" thickBot="1" x14ac:dyDescent="0.25">
      <c r="A41" s="69" t="s">
        <v>27</v>
      </c>
      <c r="C41" s="66">
        <f>SUM(C37:C40)</f>
        <v>58000000</v>
      </c>
      <c r="D41" s="66">
        <f>SUM(D37:D40)</f>
        <v>57000000</v>
      </c>
      <c r="E41" s="66">
        <f>SUM(E37:E40)</f>
        <v>69000000</v>
      </c>
      <c r="F41" s="66">
        <f>SUM(F37:F40)</f>
        <v>95000000</v>
      </c>
      <c r="H41" s="11">
        <f>SUM(H37:H40)</f>
        <v>279000000</v>
      </c>
      <c r="J41" s="66">
        <f>SUM(J37:J40)</f>
        <v>66000000</v>
      </c>
      <c r="K41" s="66">
        <f>SUM(K37:K40)</f>
        <v>68000000</v>
      </c>
      <c r="L41" s="66">
        <f>SUM(L37:L40)</f>
        <v>89000000</v>
      </c>
      <c r="M41" s="66">
        <f>SUM(M37:M40)</f>
        <v>98000000</v>
      </c>
      <c r="O41" s="11">
        <f>SUM(O37:O40)</f>
        <v>321000000</v>
      </c>
      <c r="Q41" s="66">
        <f>SUM(Q37:Q40)</f>
        <v>68000000</v>
      </c>
      <c r="R41" s="66">
        <f>SUM(R37:R40)</f>
        <v>63000000</v>
      </c>
      <c r="S41" s="66">
        <f>SUM(S37:S40)</f>
        <v>72000000</v>
      </c>
      <c r="T41" s="50"/>
      <c r="U41" s="50"/>
    </row>
    <row r="42" spans="1:21" ht="13.5" thickTop="1" x14ac:dyDescent="0.2">
      <c r="A42" s="75" t="s">
        <v>28</v>
      </c>
      <c r="C42" s="76">
        <f>C41/C16</f>
        <v>4.7231270358306189E-2</v>
      </c>
      <c r="D42" s="76">
        <f>D41/D16</f>
        <v>4.7979797979797977E-2</v>
      </c>
      <c r="E42" s="76">
        <f>E41/E16</f>
        <v>5.8425063505503812E-2</v>
      </c>
      <c r="F42" s="76">
        <f>F41/F16</f>
        <v>7.896924355777224E-2</v>
      </c>
      <c r="H42" s="16">
        <f>H41/H16</f>
        <v>5.8125000000000003E-2</v>
      </c>
      <c r="J42" s="76">
        <f>J41/J16</f>
        <v>5.6313993174061432E-2</v>
      </c>
      <c r="K42" s="76">
        <f>K41/K16</f>
        <v>5.918189730200174E-2</v>
      </c>
      <c r="L42" s="76">
        <f>L41/L16</f>
        <v>7.7933450087565678E-2</v>
      </c>
      <c r="M42" s="76">
        <f>M41/M16</f>
        <v>8.3191850594227498E-2</v>
      </c>
      <c r="O42" s="16">
        <f>O41/O16</f>
        <v>6.9166127989657405E-2</v>
      </c>
      <c r="Q42" s="76">
        <f>Q41/Q16</f>
        <v>6.0606060606060608E-2</v>
      </c>
      <c r="R42" s="76">
        <f>R41/R16</f>
        <v>5.6654676258992807E-2</v>
      </c>
      <c r="S42" s="76">
        <f>S41/S16</f>
        <v>6.5573770491803282E-2</v>
      </c>
      <c r="T42" s="50"/>
      <c r="U42" s="50"/>
    </row>
    <row r="43" spans="1:21" x14ac:dyDescent="0.2">
      <c r="R43" s="50"/>
      <c r="S43" s="50"/>
      <c r="T43" s="50"/>
      <c r="U43" s="50"/>
    </row>
    <row r="44" spans="1:21" x14ac:dyDescent="0.2">
      <c r="A44" s="78"/>
      <c r="C44" s="78"/>
      <c r="D44" s="78"/>
      <c r="E44" s="78"/>
      <c r="F44" s="78"/>
      <c r="H44" s="78"/>
      <c r="J44" s="78"/>
      <c r="K44" s="78"/>
      <c r="L44" s="78"/>
      <c r="M44" s="78"/>
      <c r="O44" s="78"/>
      <c r="P44" s="78"/>
      <c r="Q44" s="78"/>
      <c r="R44" s="78"/>
      <c r="S44" s="78"/>
      <c r="T44" s="50"/>
      <c r="U44" s="50"/>
    </row>
    <row r="45" spans="1:21" x14ac:dyDescent="0.2">
      <c r="R45" s="50"/>
      <c r="S45" s="50"/>
      <c r="T45" s="50"/>
      <c r="U45" s="50"/>
    </row>
    <row r="46" spans="1:21" x14ac:dyDescent="0.2">
      <c r="R46" s="50"/>
      <c r="S46" s="50"/>
      <c r="T46" s="50"/>
      <c r="U46" s="50"/>
    </row>
    <row r="47" spans="1:21" x14ac:dyDescent="0.2">
      <c r="R47" s="50"/>
      <c r="S47" s="93" t="s">
        <v>10</v>
      </c>
      <c r="T47" s="50"/>
      <c r="U47" s="50"/>
    </row>
    <row r="48" spans="1:21" x14ac:dyDescent="0.2">
      <c r="R48" s="50"/>
      <c r="S48" s="50"/>
      <c r="T48" s="50"/>
      <c r="U48" s="50"/>
    </row>
    <row r="49" spans="1:21" x14ac:dyDescent="0.2">
      <c r="A49" s="56" t="s">
        <v>29</v>
      </c>
      <c r="R49" s="50"/>
      <c r="S49" s="50"/>
      <c r="T49" s="50"/>
      <c r="U49" s="50"/>
    </row>
    <row r="50" spans="1:21" x14ac:dyDescent="0.2">
      <c r="A50" s="56" t="s">
        <v>22</v>
      </c>
      <c r="R50" s="50"/>
      <c r="S50" s="50"/>
      <c r="T50" s="50"/>
      <c r="U50" s="50"/>
    </row>
    <row r="51" spans="1:21" x14ac:dyDescent="0.2">
      <c r="C51" s="54" t="str">
        <f>C8</f>
        <v>Q1 2017</v>
      </c>
      <c r="D51" s="54" t="str">
        <f>D8</f>
        <v>Q2 2017</v>
      </c>
      <c r="E51" s="54" t="str">
        <f>E8</f>
        <v>Q3 2017</v>
      </c>
      <c r="F51" s="54" t="str">
        <f>F8</f>
        <v>Q4 2017</v>
      </c>
      <c r="H51" s="2" t="str">
        <f>H8</f>
        <v>FY 2017</v>
      </c>
      <c r="J51" s="54" t="s">
        <v>133</v>
      </c>
      <c r="K51" s="54" t="s">
        <v>134</v>
      </c>
      <c r="L51" s="54" t="s">
        <v>135</v>
      </c>
      <c r="M51" s="54" t="s">
        <v>136</v>
      </c>
      <c r="O51" s="2" t="s">
        <v>137</v>
      </c>
      <c r="Q51" s="54" t="s">
        <v>138</v>
      </c>
      <c r="R51" s="54" t="s">
        <v>139</v>
      </c>
      <c r="S51" s="54" t="s">
        <v>140</v>
      </c>
      <c r="T51" s="50"/>
      <c r="U51" s="50"/>
    </row>
    <row r="52" spans="1:21" x14ac:dyDescent="0.2">
      <c r="A52" s="92" t="s">
        <v>43</v>
      </c>
      <c r="C52" s="55"/>
      <c r="D52" s="55"/>
      <c r="E52" s="55"/>
      <c r="F52" s="55"/>
      <c r="H52" s="3"/>
      <c r="J52" s="55"/>
      <c r="K52" s="55"/>
      <c r="L52" s="55"/>
      <c r="M52" s="55"/>
      <c r="O52" s="3"/>
      <c r="Q52" s="55"/>
      <c r="R52" s="55"/>
      <c r="S52" s="55"/>
      <c r="T52" s="50"/>
      <c r="U52" s="50"/>
    </row>
    <row r="53" spans="1:21" x14ac:dyDescent="0.2">
      <c r="A53" s="56" t="str">
        <f>A11</f>
        <v>Revenue</v>
      </c>
      <c r="C53" s="57">
        <f>C11</f>
        <v>1553000000</v>
      </c>
      <c r="D53" s="57">
        <f>D11</f>
        <v>1496000000</v>
      </c>
      <c r="E53" s="57">
        <f>E11</f>
        <v>1480000000</v>
      </c>
      <c r="F53" s="57">
        <f>F11</f>
        <v>1493000000</v>
      </c>
      <c r="H53" s="4">
        <f>SUM(C53:F53)</f>
        <v>6022000000</v>
      </c>
      <c r="J53" s="57">
        <f>J11</f>
        <v>1420000000</v>
      </c>
      <c r="K53" s="57">
        <f>K11</f>
        <v>1387000000</v>
      </c>
      <c r="L53" s="57">
        <f>L11</f>
        <v>1304000000</v>
      </c>
      <c r="M53" s="57">
        <f>M11</f>
        <v>1282000000</v>
      </c>
      <c r="O53" s="4">
        <f>SUM(J53:M53)</f>
        <v>5393000000</v>
      </c>
      <c r="Q53" s="57">
        <f>Q11</f>
        <v>1158000000</v>
      </c>
      <c r="R53" s="57">
        <f>R11</f>
        <v>1112000000</v>
      </c>
      <c r="S53" s="57">
        <f>S11</f>
        <v>1098000000</v>
      </c>
      <c r="T53" s="50"/>
      <c r="U53" s="50"/>
    </row>
    <row r="54" spans="1:21" x14ac:dyDescent="0.2">
      <c r="A54" s="72" t="str">
        <f>A19</f>
        <v>Adjustments:</v>
      </c>
      <c r="H54" s="5"/>
      <c r="O54" s="5"/>
      <c r="R54" s="50"/>
      <c r="S54" s="50"/>
      <c r="T54" s="50"/>
      <c r="U54" s="50"/>
    </row>
    <row r="55" spans="1:21" x14ac:dyDescent="0.2">
      <c r="A55" s="89" t="str">
        <f>A13</f>
        <v>ASC 606 adjustment</v>
      </c>
      <c r="C55" s="60">
        <f t="shared" ref="C55:F57" si="2">C13</f>
        <v>-46000000</v>
      </c>
      <c r="D55" s="60">
        <f t="shared" si="2"/>
        <v>-40000000</v>
      </c>
      <c r="E55" s="60">
        <f t="shared" si="2"/>
        <v>-39000000</v>
      </c>
      <c r="F55" s="60">
        <f t="shared" si="2"/>
        <v>-41000000</v>
      </c>
      <c r="H55" s="6">
        <f>SUM(C55:F55)</f>
        <v>-166000000</v>
      </c>
      <c r="J55" s="60">
        <f t="shared" ref="J55:M57" si="3">J13</f>
        <v>0</v>
      </c>
      <c r="K55" s="60">
        <f t="shared" si="3"/>
        <v>0</v>
      </c>
      <c r="L55" s="60">
        <f t="shared" si="3"/>
        <v>0</v>
      </c>
      <c r="M55" s="60">
        <f t="shared" si="3"/>
        <v>0</v>
      </c>
      <c r="O55" s="6">
        <f>SUM(J55:M55)</f>
        <v>0</v>
      </c>
      <c r="Q55" s="60">
        <f t="shared" ref="Q55:S57" si="4">Q13</f>
        <v>0</v>
      </c>
      <c r="R55" s="60">
        <f t="shared" si="4"/>
        <v>0</v>
      </c>
      <c r="S55" s="60">
        <f t="shared" si="4"/>
        <v>0</v>
      </c>
      <c r="T55" s="50"/>
      <c r="U55" s="50"/>
    </row>
    <row r="56" spans="1:21" x14ac:dyDescent="0.2">
      <c r="A56" s="89" t="str">
        <f>A14</f>
        <v>2017 divestitures</v>
      </c>
      <c r="C56" s="60">
        <f t="shared" si="2"/>
        <v>-23000000</v>
      </c>
      <c r="D56" s="60">
        <f t="shared" si="2"/>
        <v>-22000000</v>
      </c>
      <c r="E56" s="60">
        <f t="shared" si="2"/>
        <v>-14000000</v>
      </c>
      <c r="F56" s="60">
        <f t="shared" si="2"/>
        <v>0</v>
      </c>
      <c r="H56" s="6">
        <f>SUM(C56:F56)</f>
        <v>-59000000</v>
      </c>
      <c r="J56" s="60">
        <f t="shared" si="3"/>
        <v>0</v>
      </c>
      <c r="K56" s="60">
        <f t="shared" si="3"/>
        <v>0</v>
      </c>
      <c r="L56" s="60">
        <f t="shared" si="3"/>
        <v>0</v>
      </c>
      <c r="M56" s="60">
        <f t="shared" si="3"/>
        <v>0</v>
      </c>
      <c r="O56" s="6">
        <f>SUM(J56:M56)</f>
        <v>0</v>
      </c>
      <c r="Q56" s="60">
        <f t="shared" si="4"/>
        <v>0</v>
      </c>
      <c r="R56" s="60">
        <f t="shared" si="4"/>
        <v>0</v>
      </c>
      <c r="S56" s="60">
        <f t="shared" si="4"/>
        <v>0</v>
      </c>
      <c r="T56" s="50"/>
      <c r="U56" s="50"/>
    </row>
    <row r="57" spans="1:21" x14ac:dyDescent="0.2">
      <c r="A57" s="90" t="str">
        <f>A15</f>
        <v>2018 divestitures</v>
      </c>
      <c r="C57" s="62">
        <f t="shared" si="2"/>
        <v>-256000000</v>
      </c>
      <c r="D57" s="62">
        <f t="shared" si="2"/>
        <v>-246000000</v>
      </c>
      <c r="E57" s="62">
        <f t="shared" si="2"/>
        <v>-246000000</v>
      </c>
      <c r="F57" s="62">
        <f t="shared" si="2"/>
        <v>-249000000</v>
      </c>
      <c r="H57" s="7">
        <f>SUM(C57:F57)</f>
        <v>-997000000</v>
      </c>
      <c r="J57" s="62">
        <f t="shared" si="3"/>
        <v>-248000000</v>
      </c>
      <c r="K57" s="62">
        <f t="shared" si="3"/>
        <v>-238000000</v>
      </c>
      <c r="L57" s="62">
        <f t="shared" si="3"/>
        <v>-162000000</v>
      </c>
      <c r="M57" s="62">
        <f t="shared" si="3"/>
        <v>-104000000</v>
      </c>
      <c r="O57" s="7">
        <f>SUM(J57:M57)</f>
        <v>-752000000</v>
      </c>
      <c r="Q57" s="62">
        <f t="shared" si="4"/>
        <v>-36000000</v>
      </c>
      <c r="R57" s="62">
        <f t="shared" si="4"/>
        <v>0</v>
      </c>
      <c r="S57" s="62">
        <f t="shared" si="4"/>
        <v>0</v>
      </c>
      <c r="T57" s="50"/>
      <c r="U57" s="50"/>
    </row>
    <row r="58" spans="1:21" ht="13.5" thickBot="1" x14ac:dyDescent="0.25">
      <c r="A58" s="69" t="str">
        <f>A16</f>
        <v>Adjusted Revenue</v>
      </c>
      <c r="C58" s="66">
        <f>SUM(C53:C57)</f>
        <v>1228000000</v>
      </c>
      <c r="D58" s="66">
        <f>SUM(D53:D57)</f>
        <v>1188000000</v>
      </c>
      <c r="E58" s="66">
        <f>SUM(E53:E57)</f>
        <v>1181000000</v>
      </c>
      <c r="F58" s="66">
        <f>SUM(F53:F57)</f>
        <v>1203000000</v>
      </c>
      <c r="H58" s="11">
        <f>SUM(H53:H57)</f>
        <v>4800000000</v>
      </c>
      <c r="J58" s="66">
        <f>SUM(J53:J57)</f>
        <v>1172000000</v>
      </c>
      <c r="K58" s="66">
        <f>SUM(K53:K57)</f>
        <v>1149000000</v>
      </c>
      <c r="L58" s="66">
        <f>SUM(L53:L57)</f>
        <v>1142000000</v>
      </c>
      <c r="M58" s="66">
        <f>SUM(M53:M57)</f>
        <v>1178000000</v>
      </c>
      <c r="O58" s="11">
        <f>SUM(O53:O57)</f>
        <v>4641000000</v>
      </c>
      <c r="Q58" s="66">
        <f>SUM(Q53:Q57)</f>
        <v>1122000000</v>
      </c>
      <c r="R58" s="66">
        <f>SUM(R53:R57)</f>
        <v>1112000000</v>
      </c>
      <c r="S58" s="66">
        <f>SUM(S53:S57)</f>
        <v>1098000000</v>
      </c>
      <c r="T58" s="50"/>
      <c r="U58" s="50"/>
    </row>
    <row r="59" spans="1:21" ht="13.5" thickTop="1" x14ac:dyDescent="0.2">
      <c r="A59" s="64"/>
      <c r="C59" s="64"/>
      <c r="D59" s="64"/>
      <c r="E59" s="64"/>
      <c r="F59" s="64"/>
      <c r="H59" s="9"/>
      <c r="J59" s="64"/>
      <c r="K59" s="64"/>
      <c r="L59" s="64"/>
      <c r="M59" s="64"/>
      <c r="O59" s="9"/>
      <c r="Q59" s="64"/>
      <c r="R59" s="64"/>
      <c r="S59" s="64"/>
      <c r="T59" s="50"/>
      <c r="U59" s="50"/>
    </row>
    <row r="60" spans="1:21" x14ac:dyDescent="0.2">
      <c r="A60" s="59" t="s">
        <v>31</v>
      </c>
      <c r="H60" s="5"/>
      <c r="O60" s="5"/>
      <c r="R60" s="50"/>
      <c r="S60" s="50"/>
      <c r="T60" s="50"/>
      <c r="U60" s="50"/>
    </row>
    <row r="61" spans="1:21" x14ac:dyDescent="0.2">
      <c r="A61" s="56" t="str">
        <f>A18</f>
        <v>Income (Loss) from Continuing Operations</v>
      </c>
      <c r="C61" s="77">
        <f>C18</f>
        <v>-10000000</v>
      </c>
      <c r="D61" s="77">
        <f>D18</f>
        <v>-4000000</v>
      </c>
      <c r="E61" s="77">
        <f>E18</f>
        <v>-17000000</v>
      </c>
      <c r="F61" s="77">
        <f>F18</f>
        <v>208000000</v>
      </c>
      <c r="H61" s="4">
        <f>SUM(C61:F61)</f>
        <v>177000000</v>
      </c>
      <c r="J61" s="77">
        <f>J18</f>
        <v>-50000000</v>
      </c>
      <c r="K61" s="77">
        <f>K18</f>
        <v>11000000</v>
      </c>
      <c r="L61" s="77">
        <f>L18</f>
        <v>-237000000</v>
      </c>
      <c r="M61" s="77">
        <f>M18</f>
        <v>-140000000</v>
      </c>
      <c r="O61" s="4">
        <f>SUM(J61:M61)</f>
        <v>-416000000</v>
      </c>
      <c r="Q61" s="77">
        <f>Q18</f>
        <v>-308000000</v>
      </c>
      <c r="R61" s="77">
        <f>R18</f>
        <v>-1029000000</v>
      </c>
      <c r="S61" s="77">
        <f>S18</f>
        <v>-16000000</v>
      </c>
      <c r="T61" s="50"/>
      <c r="U61" s="50"/>
    </row>
    <row r="62" spans="1:21" x14ac:dyDescent="0.2">
      <c r="A62" s="72" t="str">
        <f>A54</f>
        <v>Adjustments:</v>
      </c>
      <c r="H62" s="5"/>
      <c r="O62" s="5"/>
      <c r="R62" s="50"/>
      <c r="S62" s="50"/>
      <c r="T62" s="50"/>
      <c r="U62" s="50"/>
    </row>
    <row r="63" spans="1:21" x14ac:dyDescent="0.2">
      <c r="A63" s="89" t="str">
        <f>'Non-GAAP'!A49</f>
        <v>Interest expense</v>
      </c>
      <c r="C63" s="60">
        <f>'Non-GAAP'!C49</f>
        <v>36000000</v>
      </c>
      <c r="D63" s="60">
        <f>'Non-GAAP'!D49</f>
        <v>34000000</v>
      </c>
      <c r="E63" s="60">
        <f>'Non-GAAP'!E49</f>
        <v>35000000</v>
      </c>
      <c r="F63" s="60">
        <f>'Non-GAAP'!F49</f>
        <v>32000000</v>
      </c>
      <c r="H63" s="6">
        <f t="shared" ref="H63:H81" si="5">SUM(C63:F63)</f>
        <v>137000000</v>
      </c>
      <c r="J63" s="60">
        <f>'Non-GAAP'!J49</f>
        <v>33000000</v>
      </c>
      <c r="K63" s="60">
        <f>'Non-GAAP'!K49</f>
        <v>37000000</v>
      </c>
      <c r="L63" s="60">
        <f>'Non-GAAP'!L49</f>
        <v>22000000</v>
      </c>
      <c r="M63" s="60">
        <f>'Non-GAAP'!M49</f>
        <v>20000000</v>
      </c>
      <c r="O63" s="6">
        <f t="shared" ref="O63:O81" si="6">SUM(J63:M63)</f>
        <v>112000000</v>
      </c>
      <c r="Q63" s="60">
        <f>'Non-GAAP'!Q49</f>
        <v>20000000</v>
      </c>
      <c r="R63" s="60">
        <f>'Non-GAAP'!R49</f>
        <v>20000000</v>
      </c>
      <c r="S63" s="60">
        <f>'Non-GAAP'!S49</f>
        <v>20000000</v>
      </c>
      <c r="T63" s="50"/>
      <c r="U63" s="50"/>
    </row>
    <row r="64" spans="1:21" x14ac:dyDescent="0.2">
      <c r="A64" s="89" t="str">
        <f>'Non-GAAP'!A50</f>
        <v>Income tax expense (benefit)</v>
      </c>
      <c r="C64" s="60">
        <f>'Non-GAAP'!C50</f>
        <v>-12000000</v>
      </c>
      <c r="D64" s="60">
        <f>'Non-GAAP'!D50</f>
        <v>-7000000</v>
      </c>
      <c r="E64" s="60">
        <f>'Non-GAAP'!E50</f>
        <v>30000000</v>
      </c>
      <c r="F64" s="60">
        <f>'Non-GAAP'!F50</f>
        <v>-204000000</v>
      </c>
      <c r="H64" s="6">
        <f t="shared" si="5"/>
        <v>-193000000</v>
      </c>
      <c r="J64" s="60">
        <f>'Non-GAAP'!J50</f>
        <v>-4000000</v>
      </c>
      <c r="K64" s="60">
        <f>'Non-GAAP'!K50</f>
        <v>43000000</v>
      </c>
      <c r="L64" s="60">
        <f>'Non-GAAP'!L50</f>
        <v>-15000000</v>
      </c>
      <c r="M64" s="60">
        <f>'Non-GAAP'!M50</f>
        <v>-3000000</v>
      </c>
      <c r="O64" s="6">
        <f t="shared" si="6"/>
        <v>21000000</v>
      </c>
      <c r="Q64" s="60">
        <f>'Non-GAAP'!Q50</f>
        <v>-30000000</v>
      </c>
      <c r="R64" s="60">
        <f>'Non-GAAP'!R50</f>
        <v>-90000000</v>
      </c>
      <c r="S64" s="60">
        <f>'Non-GAAP'!S50</f>
        <v>2000000</v>
      </c>
      <c r="T64" s="50"/>
      <c r="U64" s="50"/>
    </row>
    <row r="65" spans="1:21" x14ac:dyDescent="0.2">
      <c r="A65" s="89" t="str">
        <f>'Non-GAAP'!A51</f>
        <v>Depreciation and amortization</v>
      </c>
      <c r="C65" s="60">
        <f>'Non-GAAP'!C51</f>
        <v>125000000</v>
      </c>
      <c r="D65" s="60">
        <f>'Non-GAAP'!D51</f>
        <v>129000000</v>
      </c>
      <c r="E65" s="60">
        <f>'Non-GAAP'!E51</f>
        <v>122000000</v>
      </c>
      <c r="F65" s="60">
        <f>'Non-GAAP'!F51</f>
        <v>119000000</v>
      </c>
      <c r="H65" s="6">
        <f t="shared" si="5"/>
        <v>495000000</v>
      </c>
      <c r="J65" s="60">
        <f>'Non-GAAP'!J51</f>
        <v>116000000</v>
      </c>
      <c r="K65" s="60">
        <f>'Non-GAAP'!K51</f>
        <v>116000000</v>
      </c>
      <c r="L65" s="60">
        <f>'Non-GAAP'!L51</f>
        <v>113000000</v>
      </c>
      <c r="M65" s="60">
        <f>'Non-GAAP'!M51</f>
        <v>115000000</v>
      </c>
      <c r="O65" s="6">
        <f t="shared" si="6"/>
        <v>460000000</v>
      </c>
      <c r="Q65" s="60">
        <f>'Non-GAAP'!Q51</f>
        <v>115000000</v>
      </c>
      <c r="R65" s="60">
        <f>'Non-GAAP'!R51</f>
        <v>112000000</v>
      </c>
      <c r="S65" s="60">
        <f>'Non-GAAP'!S51</f>
        <v>115000000</v>
      </c>
      <c r="T65" s="50"/>
      <c r="U65" s="50"/>
    </row>
    <row r="66" spans="1:21" x14ac:dyDescent="0.2">
      <c r="A66" s="89" t="str">
        <f>'Non-GAAP'!A52</f>
        <v>Contract inducement amortization</v>
      </c>
      <c r="C66" s="60">
        <f>'Non-GAAP'!C52</f>
        <v>0</v>
      </c>
      <c r="D66" s="60">
        <f>'Non-GAAP'!D52</f>
        <v>1000000</v>
      </c>
      <c r="E66" s="60">
        <f>'Non-GAAP'!E52</f>
        <v>1000000</v>
      </c>
      <c r="F66" s="60">
        <f>'Non-GAAP'!F52</f>
        <v>0</v>
      </c>
      <c r="H66" s="6">
        <f t="shared" si="5"/>
        <v>2000000</v>
      </c>
      <c r="J66" s="60">
        <f>'Non-GAAP'!J52</f>
        <v>1000000</v>
      </c>
      <c r="K66" s="60">
        <f>'Non-GAAP'!K52</f>
        <v>1000000</v>
      </c>
      <c r="L66" s="60">
        <f>'Non-GAAP'!L52</f>
        <v>0</v>
      </c>
      <c r="M66" s="60">
        <f>'Non-GAAP'!M52</f>
        <v>1000000</v>
      </c>
      <c r="O66" s="6">
        <f t="shared" si="6"/>
        <v>3000000</v>
      </c>
      <c r="Q66" s="60">
        <f>'Non-GAAP'!Q52</f>
        <v>1000000</v>
      </c>
      <c r="R66" s="60">
        <f>'Non-GAAP'!R52</f>
        <v>0</v>
      </c>
      <c r="S66" s="60">
        <f>'Non-GAAP'!S52</f>
        <v>1000000</v>
      </c>
      <c r="T66" s="50"/>
      <c r="U66" s="50"/>
    </row>
    <row r="67" spans="1:21" x14ac:dyDescent="0.2">
      <c r="A67" s="89" t="str">
        <f>'Non-GAAP'!A53</f>
        <v>Restructuring and related costs</v>
      </c>
      <c r="C67" s="60">
        <f>'Non-GAAP'!C53</f>
        <v>18000000</v>
      </c>
      <c r="D67" s="60">
        <f>'Non-GAAP'!D53</f>
        <v>36000000</v>
      </c>
      <c r="E67" s="60">
        <f>'Non-GAAP'!E53</f>
        <v>22000000</v>
      </c>
      <c r="F67" s="60">
        <f>'Non-GAAP'!F53</f>
        <v>25000000</v>
      </c>
      <c r="H67" s="6">
        <f t="shared" si="5"/>
        <v>101000000</v>
      </c>
      <c r="J67" s="60">
        <f>'Non-GAAP'!J53</f>
        <v>20000000</v>
      </c>
      <c r="K67" s="60">
        <f>'Non-GAAP'!K53</f>
        <v>17000000</v>
      </c>
      <c r="L67" s="60">
        <f>'Non-GAAP'!L53</f>
        <v>31000000</v>
      </c>
      <c r="M67" s="60">
        <f>'Non-GAAP'!M53</f>
        <v>13000000</v>
      </c>
      <c r="O67" s="6">
        <f t="shared" si="6"/>
        <v>81000000</v>
      </c>
      <c r="Q67" s="60">
        <f>'Non-GAAP'!Q53</f>
        <v>16000000</v>
      </c>
      <c r="R67" s="60">
        <f>'Non-GAAP'!R53</f>
        <v>26000000</v>
      </c>
      <c r="S67" s="60">
        <f>'Non-GAAP'!S53</f>
        <v>8000000</v>
      </c>
      <c r="T67" s="50"/>
      <c r="U67" s="50"/>
    </row>
    <row r="68" spans="1:21" x14ac:dyDescent="0.2">
      <c r="A68" s="89" t="str">
        <f>'Non-GAAP'!A54</f>
        <v>(Gain) loss on extinguishment of debt</v>
      </c>
      <c r="C68" s="60">
        <f>'Non-GAAP'!C54</f>
        <v>0</v>
      </c>
      <c r="D68" s="60">
        <f>'Non-GAAP'!D54</f>
        <v>0</v>
      </c>
      <c r="E68" s="60">
        <f>'Non-GAAP'!E54</f>
        <v>0</v>
      </c>
      <c r="F68" s="60">
        <f>'Non-GAAP'!F54</f>
        <v>0</v>
      </c>
      <c r="H68" s="6">
        <f t="shared" si="5"/>
        <v>0</v>
      </c>
      <c r="J68" s="60">
        <f>'Non-GAAP'!J54</f>
        <v>0</v>
      </c>
      <c r="K68" s="60">
        <f>'Non-GAAP'!K54</f>
        <v>0</v>
      </c>
      <c r="L68" s="60">
        <f>'Non-GAAP'!L54</f>
        <v>108000000</v>
      </c>
      <c r="M68" s="60">
        <f>'Non-GAAP'!M54</f>
        <v>0</v>
      </c>
      <c r="O68" s="6">
        <f t="shared" si="6"/>
        <v>108000000</v>
      </c>
      <c r="Q68" s="60">
        <f>'Non-GAAP'!Q54</f>
        <v>0</v>
      </c>
      <c r="R68" s="60">
        <f>'Non-GAAP'!R54</f>
        <v>0</v>
      </c>
      <c r="S68" s="60">
        <f>'Non-GAAP'!S54</f>
        <v>0</v>
      </c>
      <c r="T68" s="50"/>
      <c r="U68" s="50"/>
    </row>
    <row r="69" spans="1:21" x14ac:dyDescent="0.2">
      <c r="A69" s="89" t="str">
        <f>'Non-GAAP'!A55</f>
        <v>Goodwill impairment</v>
      </c>
      <c r="C69" s="60">
        <f>'Non-GAAP'!C55</f>
        <v>0</v>
      </c>
      <c r="D69" s="60">
        <f>'Non-GAAP'!D55</f>
        <v>0</v>
      </c>
      <c r="E69" s="60">
        <f>'Non-GAAP'!E55</f>
        <v>0</v>
      </c>
      <c r="F69" s="60">
        <f>'Non-GAAP'!F55</f>
        <v>0</v>
      </c>
      <c r="H69" s="6">
        <f t="shared" si="5"/>
        <v>0</v>
      </c>
      <c r="J69" s="60">
        <f>'Non-GAAP'!J55</f>
        <v>0</v>
      </c>
      <c r="K69" s="60">
        <f>'Non-GAAP'!K55</f>
        <v>0</v>
      </c>
      <c r="L69" s="60">
        <f>'Non-GAAP'!L55</f>
        <v>0</v>
      </c>
      <c r="M69" s="60">
        <f>'Non-GAAP'!M55</f>
        <v>0</v>
      </c>
      <c r="O69" s="6">
        <f t="shared" si="6"/>
        <v>0</v>
      </c>
      <c r="Q69" s="60">
        <f>'Non-GAAP'!Q55</f>
        <v>284000000</v>
      </c>
      <c r="R69" s="60">
        <f>'Non-GAAP'!R55</f>
        <v>1067000000</v>
      </c>
      <c r="S69" s="60">
        <f>'Non-GAAP'!S55</f>
        <v>0</v>
      </c>
      <c r="T69" s="50"/>
      <c r="U69" s="50"/>
    </row>
    <row r="70" spans="1:21" x14ac:dyDescent="0.2">
      <c r="A70" s="89" t="str">
        <f>'Non-GAAP'!A56</f>
        <v>(Gain) loss on divestitures and transaction costs</v>
      </c>
      <c r="C70" s="60">
        <f>'Non-GAAP'!C56</f>
        <v>0</v>
      </c>
      <c r="D70" s="60">
        <f>'Non-GAAP'!D56</f>
        <v>-25000000</v>
      </c>
      <c r="E70" s="60">
        <f>'Non-GAAP'!E56</f>
        <v>-16000000</v>
      </c>
      <c r="F70" s="60">
        <f>'Non-GAAP'!F56</f>
        <v>-1000000</v>
      </c>
      <c r="H70" s="6">
        <f t="shared" si="5"/>
        <v>-42000000</v>
      </c>
      <c r="J70" s="60">
        <f>'Non-GAAP'!J56</f>
        <v>15000000</v>
      </c>
      <c r="K70" s="60">
        <f>'Non-GAAP'!K56</f>
        <v>-60000000</v>
      </c>
      <c r="L70" s="60">
        <f>'Non-GAAP'!L56</f>
        <v>54000000</v>
      </c>
      <c r="M70" s="60">
        <f>'Non-GAAP'!M56</f>
        <v>33000000</v>
      </c>
      <c r="O70" s="6">
        <f t="shared" si="6"/>
        <v>42000000</v>
      </c>
      <c r="Q70" s="60">
        <f>'Non-GAAP'!Q56</f>
        <v>14000000</v>
      </c>
      <c r="R70" s="60">
        <f>'Non-GAAP'!R56</f>
        <v>2000000</v>
      </c>
      <c r="S70" s="60">
        <f>'Non-GAAP'!S56</f>
        <v>3000000</v>
      </c>
      <c r="T70" s="50"/>
      <c r="U70" s="50"/>
    </row>
    <row r="71" spans="1:21" x14ac:dyDescent="0.2">
      <c r="A71" s="89" t="str">
        <f>'Non-GAAP'!A57</f>
        <v>Litigation costs (recoveries), net</v>
      </c>
      <c r="C71" s="60">
        <f>'Non-GAAP'!C57</f>
        <v>-11000000</v>
      </c>
      <c r="D71" s="60">
        <f>'Non-GAAP'!D57</f>
        <v>-9000000</v>
      </c>
      <c r="E71" s="60">
        <f>'Non-GAAP'!E57</f>
        <v>6000000</v>
      </c>
      <c r="F71" s="60">
        <f>'Non-GAAP'!F57</f>
        <v>3000000</v>
      </c>
      <c r="H71" s="6">
        <f t="shared" si="5"/>
        <v>-11000000</v>
      </c>
      <c r="J71" s="60">
        <f>'Non-GAAP'!J57</f>
        <v>31000000</v>
      </c>
      <c r="K71" s="60">
        <f>'Non-GAAP'!K57</f>
        <v>4000000</v>
      </c>
      <c r="L71" s="60">
        <f>'Non-GAAP'!L57</f>
        <v>78000000</v>
      </c>
      <c r="M71" s="60">
        <f>'Non-GAAP'!M57</f>
        <v>114000000</v>
      </c>
      <c r="O71" s="6">
        <f t="shared" si="6"/>
        <v>227000000</v>
      </c>
      <c r="Q71" s="60">
        <f>'Non-GAAP'!Q57</f>
        <v>12000000</v>
      </c>
      <c r="R71" s="60">
        <f>'Non-GAAP'!R57</f>
        <v>1000000</v>
      </c>
      <c r="S71" s="60">
        <f>'Non-GAAP'!S57</f>
        <v>2000000</v>
      </c>
      <c r="T71" s="50"/>
      <c r="U71" s="50"/>
    </row>
    <row r="72" spans="1:21" x14ac:dyDescent="0.2">
      <c r="A72" s="89" t="str">
        <f>'Non-GAAP'!A58</f>
        <v>Separation costs</v>
      </c>
      <c r="C72" s="60">
        <f>'Non-GAAP'!C58</f>
        <v>5000000</v>
      </c>
      <c r="D72" s="60">
        <f>'Non-GAAP'!D58</f>
        <v>1000000</v>
      </c>
      <c r="E72" s="60">
        <f>'Non-GAAP'!E58</f>
        <v>2000000</v>
      </c>
      <c r="F72" s="60">
        <f>'Non-GAAP'!F58</f>
        <v>4000000</v>
      </c>
      <c r="H72" s="6">
        <f t="shared" si="5"/>
        <v>12000000</v>
      </c>
      <c r="J72" s="60">
        <f>'Non-GAAP'!J58</f>
        <v>0</v>
      </c>
      <c r="K72" s="60">
        <f>'Non-GAAP'!K58</f>
        <v>0</v>
      </c>
      <c r="L72" s="60">
        <f>'Non-GAAP'!L58</f>
        <v>0</v>
      </c>
      <c r="M72" s="60">
        <f>'Non-GAAP'!M58</f>
        <v>0</v>
      </c>
      <c r="O72" s="6">
        <f t="shared" si="6"/>
        <v>0</v>
      </c>
      <c r="Q72" s="60">
        <f>'Non-GAAP'!Q58</f>
        <v>0</v>
      </c>
      <c r="R72" s="60">
        <f>'Non-GAAP'!R58</f>
        <v>0</v>
      </c>
      <c r="S72" s="60">
        <f>'Non-GAAP'!S58</f>
        <v>0</v>
      </c>
      <c r="T72" s="50"/>
      <c r="U72" s="50"/>
    </row>
    <row r="73" spans="1:21" x14ac:dyDescent="0.2">
      <c r="A73" s="89" t="str">
        <f>'Non-GAAP'!A60</f>
        <v>Other (income) expenses, net</v>
      </c>
      <c r="C73" s="60">
        <f>'Non-GAAP'!C60</f>
        <v>-1000000</v>
      </c>
      <c r="D73" s="60">
        <f>'Non-GAAP'!D60</f>
        <v>0</v>
      </c>
      <c r="E73" s="60">
        <f>'Non-GAAP'!E60</f>
        <v>-9000000</v>
      </c>
      <c r="F73" s="60">
        <f>'Non-GAAP'!F60</f>
        <v>3000000</v>
      </c>
      <c r="H73" s="6">
        <f t="shared" si="5"/>
        <v>-7000000</v>
      </c>
      <c r="J73" s="60">
        <f>'Non-GAAP'!J60</f>
        <v>-1000000</v>
      </c>
      <c r="K73" s="60">
        <f>'Non-GAAP'!K60</f>
        <v>-2000000</v>
      </c>
      <c r="L73" s="60">
        <f>'Non-GAAP'!L60</f>
        <v>4000000</v>
      </c>
      <c r="M73" s="60">
        <f>'Non-GAAP'!M60</f>
        <v>4000000</v>
      </c>
      <c r="O73" s="6">
        <f t="shared" si="6"/>
        <v>5000000</v>
      </c>
      <c r="Q73" s="60">
        <f>'Non-GAAP'!Q60</f>
        <v>-1000000</v>
      </c>
      <c r="R73" s="60">
        <f>'Non-GAAP'!R60</f>
        <v>1000000</v>
      </c>
      <c r="S73" s="60">
        <f>'Non-GAAP'!S60</f>
        <v>-8000000</v>
      </c>
      <c r="T73" s="50"/>
      <c r="U73" s="50"/>
    </row>
    <row r="74" spans="1:21" x14ac:dyDescent="0.2">
      <c r="A74" s="89" t="str">
        <f>A34</f>
        <v>Other adjustments</v>
      </c>
      <c r="C74" s="60">
        <f>C34</f>
        <v>0</v>
      </c>
      <c r="D74" s="60">
        <f>D34</f>
        <v>0</v>
      </c>
      <c r="E74" s="60">
        <f>E34</f>
        <v>0</v>
      </c>
      <c r="F74" s="60">
        <f>F34</f>
        <v>0</v>
      </c>
      <c r="H74" s="6">
        <f t="shared" si="5"/>
        <v>0</v>
      </c>
      <c r="J74" s="60">
        <f>J34</f>
        <v>0</v>
      </c>
      <c r="K74" s="60">
        <f>K34</f>
        <v>0</v>
      </c>
      <c r="L74" s="60">
        <f>L34</f>
        <v>0</v>
      </c>
      <c r="M74" s="60">
        <f>M34</f>
        <v>0</v>
      </c>
      <c r="O74" s="6">
        <f t="shared" si="6"/>
        <v>0</v>
      </c>
      <c r="Q74" s="60">
        <f>Q34</f>
        <v>0</v>
      </c>
      <c r="R74" s="60">
        <f>R34</f>
        <v>4000000</v>
      </c>
      <c r="S74" s="60">
        <f>S34</f>
        <v>0</v>
      </c>
      <c r="T74" s="50"/>
      <c r="U74" s="50"/>
    </row>
    <row r="75" spans="1:21" x14ac:dyDescent="0.2">
      <c r="A75" s="89" t="str">
        <f>'Non-GAAP'!A62</f>
        <v>NY MMIS charge (credit)</v>
      </c>
      <c r="C75" s="60">
        <f>'Non-GAAP'!C62</f>
        <v>8000000</v>
      </c>
      <c r="D75" s="60">
        <f>'Non-GAAP'!D62</f>
        <v>1000000</v>
      </c>
      <c r="E75" s="60">
        <f>'Non-GAAP'!E62</f>
        <v>1000000</v>
      </c>
      <c r="F75" s="60">
        <f>'Non-GAAP'!F62</f>
        <v>-1000000</v>
      </c>
      <c r="H75" s="6">
        <f t="shared" si="5"/>
        <v>9000000</v>
      </c>
      <c r="J75" s="60">
        <f>'Non-GAAP'!J62</f>
        <v>0</v>
      </c>
      <c r="K75" s="60">
        <f>'Non-GAAP'!K62</f>
        <v>-1000000</v>
      </c>
      <c r="L75" s="60">
        <f>'Non-GAAP'!L62</f>
        <v>-1000000</v>
      </c>
      <c r="M75" s="60">
        <f>'Non-GAAP'!M62</f>
        <v>0</v>
      </c>
      <c r="O75" s="6">
        <f t="shared" si="6"/>
        <v>-2000000</v>
      </c>
      <c r="Q75" s="60">
        <f>'Non-GAAP'!Q62</f>
        <v>0</v>
      </c>
      <c r="R75" s="60">
        <f>'Non-GAAP'!R62</f>
        <v>0</v>
      </c>
      <c r="S75" s="60">
        <f>'Non-GAAP'!S62</f>
        <v>0</v>
      </c>
      <c r="T75" s="50"/>
      <c r="U75" s="50"/>
    </row>
    <row r="76" spans="1:21" x14ac:dyDescent="0.2">
      <c r="A76" s="89" t="str">
        <f>'Non-GAAP'!A63</f>
        <v>HE charge (credit)</v>
      </c>
      <c r="C76" s="60">
        <f>'Non-GAAP'!C63</f>
        <v>-5000000</v>
      </c>
      <c r="D76" s="60">
        <f>'Non-GAAP'!D63</f>
        <v>0</v>
      </c>
      <c r="E76" s="60">
        <f>'Non-GAAP'!E63</f>
        <v>-3000000</v>
      </c>
      <c r="F76" s="60">
        <f>'Non-GAAP'!F63</f>
        <v>0</v>
      </c>
      <c r="H76" s="6">
        <f t="shared" si="5"/>
        <v>-8000000</v>
      </c>
      <c r="J76" s="60">
        <f>'Non-GAAP'!J63</f>
        <v>0</v>
      </c>
      <c r="K76" s="60">
        <f>'Non-GAAP'!K63</f>
        <v>0</v>
      </c>
      <c r="L76" s="60">
        <f>'Non-GAAP'!L63</f>
        <v>0</v>
      </c>
      <c r="M76" s="60">
        <f>'Non-GAAP'!M63</f>
        <v>-1000000</v>
      </c>
      <c r="O76" s="6">
        <f t="shared" si="6"/>
        <v>-1000000</v>
      </c>
      <c r="Q76" s="60">
        <f>'Non-GAAP'!Q63</f>
        <v>0</v>
      </c>
      <c r="R76" s="60">
        <f>'Non-GAAP'!R63</f>
        <v>0</v>
      </c>
      <c r="S76" s="60">
        <f>'Non-GAAP'!S63</f>
        <v>0</v>
      </c>
      <c r="T76" s="50"/>
      <c r="U76" s="50"/>
    </row>
    <row r="77" spans="1:21" x14ac:dyDescent="0.2">
      <c r="A77" s="89" t="str">
        <f>A55</f>
        <v>ASC 606 adjustment</v>
      </c>
      <c r="C77" s="60">
        <f t="shared" ref="C77:F78" si="7">C38</f>
        <v>-3000000</v>
      </c>
      <c r="D77" s="60">
        <f t="shared" si="7"/>
        <v>-3000000</v>
      </c>
      <c r="E77" s="60">
        <f t="shared" si="7"/>
        <v>-2000000</v>
      </c>
      <c r="F77" s="60">
        <f t="shared" si="7"/>
        <v>-3000000</v>
      </c>
      <c r="H77" s="6">
        <f t="shared" si="5"/>
        <v>-11000000</v>
      </c>
      <c r="J77" s="60">
        <v>0</v>
      </c>
      <c r="K77" s="60">
        <v>0</v>
      </c>
      <c r="L77" s="60">
        <v>0</v>
      </c>
      <c r="M77" s="60">
        <v>0</v>
      </c>
      <c r="O77" s="6">
        <f t="shared" si="6"/>
        <v>0</v>
      </c>
      <c r="Q77" s="60">
        <v>0</v>
      </c>
      <c r="R77" s="60">
        <v>0</v>
      </c>
      <c r="S77" s="60">
        <v>0</v>
      </c>
      <c r="T77" s="50"/>
      <c r="U77" s="50"/>
    </row>
    <row r="78" spans="1:21" x14ac:dyDescent="0.2">
      <c r="A78" s="89" t="str">
        <f>A14</f>
        <v>2017 divestitures</v>
      </c>
      <c r="C78" s="60">
        <f t="shared" si="7"/>
        <v>-3000000</v>
      </c>
      <c r="D78" s="60">
        <f t="shared" si="7"/>
        <v>-2000000</v>
      </c>
      <c r="E78" s="60">
        <f t="shared" si="7"/>
        <v>-2000000</v>
      </c>
      <c r="F78" s="60">
        <f t="shared" si="7"/>
        <v>0</v>
      </c>
      <c r="H78" s="6">
        <f t="shared" si="5"/>
        <v>-7000000</v>
      </c>
      <c r="J78" s="60">
        <v>0</v>
      </c>
      <c r="K78" s="60">
        <v>0</v>
      </c>
      <c r="L78" s="60">
        <v>0</v>
      </c>
      <c r="M78" s="60">
        <v>0</v>
      </c>
      <c r="O78" s="6">
        <f t="shared" si="6"/>
        <v>0</v>
      </c>
      <c r="Q78" s="60">
        <v>0</v>
      </c>
      <c r="R78" s="60">
        <v>0</v>
      </c>
      <c r="S78" s="60">
        <v>0</v>
      </c>
      <c r="T78" s="50"/>
      <c r="U78" s="50"/>
    </row>
    <row r="79" spans="1:21" x14ac:dyDescent="0.2">
      <c r="A79" s="89" t="s">
        <v>45</v>
      </c>
      <c r="C79" s="60">
        <v>0</v>
      </c>
      <c r="D79" s="60">
        <v>1000000</v>
      </c>
      <c r="E79" s="60">
        <v>0</v>
      </c>
      <c r="F79" s="60">
        <v>0</v>
      </c>
      <c r="H79" s="6">
        <f t="shared" si="5"/>
        <v>1000000</v>
      </c>
      <c r="J79" s="60">
        <v>0</v>
      </c>
      <c r="K79" s="60">
        <v>0</v>
      </c>
      <c r="L79" s="60">
        <v>0</v>
      </c>
      <c r="M79" s="60">
        <v>0</v>
      </c>
      <c r="O79" s="6">
        <f t="shared" si="6"/>
        <v>0</v>
      </c>
      <c r="Q79" s="60">
        <v>0</v>
      </c>
      <c r="R79" s="60">
        <v>0</v>
      </c>
      <c r="S79" s="60">
        <v>0</v>
      </c>
      <c r="T79" s="50"/>
      <c r="U79" s="50"/>
    </row>
    <row r="80" spans="1:21" x14ac:dyDescent="0.2">
      <c r="A80" s="89" t="str">
        <f>A40</f>
        <v>2018 divestitures</v>
      </c>
      <c r="C80" s="60">
        <f>C40</f>
        <v>-25000000</v>
      </c>
      <c r="D80" s="60">
        <f>D40</f>
        <v>-26000000</v>
      </c>
      <c r="E80" s="60">
        <f>E40</f>
        <v>-38000000</v>
      </c>
      <c r="F80" s="60">
        <f>F40</f>
        <v>-32000000</v>
      </c>
      <c r="H80" s="6">
        <f t="shared" si="5"/>
        <v>-121000000</v>
      </c>
      <c r="J80" s="60">
        <f>J40</f>
        <v>-39000000</v>
      </c>
      <c r="K80" s="60">
        <f>K40</f>
        <v>-41000000</v>
      </c>
      <c r="L80" s="60">
        <f>L40</f>
        <v>-15000000</v>
      </c>
      <c r="M80" s="60">
        <f>M40</f>
        <v>-3000000</v>
      </c>
      <c r="O80" s="6">
        <f t="shared" si="6"/>
        <v>-98000000</v>
      </c>
      <c r="Q80" s="60">
        <f>Q40</f>
        <v>-1000000</v>
      </c>
      <c r="R80" s="60">
        <f>R40</f>
        <v>0</v>
      </c>
      <c r="S80" s="60">
        <f>S40</f>
        <v>0</v>
      </c>
      <c r="T80" s="50"/>
      <c r="U80" s="50"/>
    </row>
    <row r="81" spans="1:21" x14ac:dyDescent="0.2">
      <c r="A81" s="90" t="s">
        <v>167</v>
      </c>
      <c r="C81" s="62">
        <v>-4000000</v>
      </c>
      <c r="D81" s="62">
        <v>-5000000</v>
      </c>
      <c r="E81" s="62">
        <v>-2000000</v>
      </c>
      <c r="F81" s="62">
        <v>-3000000</v>
      </c>
      <c r="H81" s="7">
        <f t="shared" si="5"/>
        <v>-14000000</v>
      </c>
      <c r="J81" s="62">
        <v>-2000000</v>
      </c>
      <c r="K81" s="62">
        <v>-2000000</v>
      </c>
      <c r="L81" s="62">
        <v>0</v>
      </c>
      <c r="M81" s="62">
        <v>-3000000</v>
      </c>
      <c r="O81" s="7">
        <f t="shared" si="6"/>
        <v>-7000000</v>
      </c>
      <c r="Q81" s="62">
        <v>0</v>
      </c>
      <c r="R81" s="62">
        <v>0</v>
      </c>
      <c r="S81" s="62">
        <v>0</v>
      </c>
      <c r="T81" s="50"/>
      <c r="U81" s="50"/>
    </row>
    <row r="82" spans="1:21" ht="13.5" thickBot="1" x14ac:dyDescent="0.25">
      <c r="A82" s="69" t="s">
        <v>32</v>
      </c>
      <c r="C82" s="66">
        <f>SUM(C61:C81)</f>
        <v>118000000</v>
      </c>
      <c r="D82" s="66">
        <f>SUM(D61:D81)</f>
        <v>122000000</v>
      </c>
      <c r="E82" s="66">
        <f>SUM(E61:E81)</f>
        <v>130000000</v>
      </c>
      <c r="F82" s="66">
        <f>SUM(F61:F81)</f>
        <v>150000000</v>
      </c>
      <c r="H82" s="11">
        <f>SUM(H61:H81)</f>
        <v>520000000</v>
      </c>
      <c r="J82" s="66">
        <f>SUM(J61:J81)</f>
        <v>120000000</v>
      </c>
      <c r="K82" s="66">
        <f>SUM(K61:K81)</f>
        <v>123000000</v>
      </c>
      <c r="L82" s="66">
        <f>SUM(L61:L81)</f>
        <v>142000000</v>
      </c>
      <c r="M82" s="66">
        <f>SUM(M61:M81)</f>
        <v>150000000</v>
      </c>
      <c r="O82" s="11">
        <f>SUM(O61:O81)</f>
        <v>535000000</v>
      </c>
      <c r="Q82" s="66">
        <f>SUM(Q61:Q81)</f>
        <v>122000000</v>
      </c>
      <c r="R82" s="66">
        <f>SUM(R61:R81)</f>
        <v>114000000</v>
      </c>
      <c r="S82" s="66">
        <f>SUM(S61:S81)</f>
        <v>127000000</v>
      </c>
      <c r="T82" s="50"/>
      <c r="U82" s="50"/>
    </row>
    <row r="83" spans="1:21" ht="13.5" thickTop="1" x14ac:dyDescent="0.2">
      <c r="A83" s="75" t="s">
        <v>33</v>
      </c>
      <c r="C83" s="76">
        <f>C82/C58</f>
        <v>9.6091205211726385E-2</v>
      </c>
      <c r="D83" s="76">
        <f>D82/D58</f>
        <v>0.1026936026936027</v>
      </c>
      <c r="E83" s="76">
        <f>E82/E58</f>
        <v>0.1100762066045724</v>
      </c>
      <c r="F83" s="76">
        <f>F82/F58</f>
        <v>0.12468827930174564</v>
      </c>
      <c r="H83" s="16">
        <f>H82/H58</f>
        <v>0.10833333333333334</v>
      </c>
      <c r="J83" s="76">
        <f>J82/J58</f>
        <v>0.10238907849829351</v>
      </c>
      <c r="K83" s="76">
        <f>K82/K58</f>
        <v>0.10704960835509138</v>
      </c>
      <c r="L83" s="76">
        <f>L82/L58</f>
        <v>0.12434325744308231</v>
      </c>
      <c r="M83" s="76">
        <f>M82/M58</f>
        <v>0.12733446519524619</v>
      </c>
      <c r="O83" s="16">
        <f>O82/O58</f>
        <v>0.11527687998276234</v>
      </c>
      <c r="Q83" s="76">
        <f>Q82/Q58</f>
        <v>0.10873440285204991</v>
      </c>
      <c r="R83" s="76">
        <f>R82/R58</f>
        <v>0.10251798561151079</v>
      </c>
      <c r="S83" s="76">
        <f>S82/S58</f>
        <v>0.11566484517304189</v>
      </c>
      <c r="T83" s="50"/>
      <c r="U83" s="50"/>
    </row>
    <row r="84" spans="1:21" x14ac:dyDescent="0.2">
      <c r="R84" s="50"/>
      <c r="S84" s="50"/>
      <c r="T84" s="50"/>
      <c r="U84" s="50"/>
    </row>
    <row r="85" spans="1:21" x14ac:dyDescent="0.2">
      <c r="R85" s="50"/>
      <c r="S85" s="50"/>
      <c r="T85" s="50"/>
      <c r="U85" s="50"/>
    </row>
  </sheetData>
  <mergeCells count="1">
    <mergeCell ref="A1:H1"/>
  </mergeCells>
  <hyperlinks>
    <hyperlink ref="S2" location="Index!A1" display="Back" xr:uid="{B6F45FB4-8E13-4714-A574-F0FB3D115EF6}"/>
    <hyperlink ref="S47" location="Index!A1" display="Back" xr:uid="{4CDFBCA0-572D-4481-8CB9-9AFA245E6340}"/>
  </hyperlinks>
  <pageMargins left="0.75" right="0.75" top="1" bottom="1" header="0.5" footer="0.5"/>
  <pageSetup scale="48" fitToHeight="0" orientation="landscape" r:id="rId1"/>
  <rowBreaks count="1" manualBreakCount="1">
    <brk id="4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8C53-D605-4F19-A333-C966EDF3BDA3}">
  <sheetPr>
    <pageSetUpPr fitToPage="1"/>
  </sheetPr>
  <dimension ref="A1:M49"/>
  <sheetViews>
    <sheetView showRuler="0" zoomScaleNormal="100" workbookViewId="0"/>
  </sheetViews>
  <sheetFormatPr defaultColWidth="0" defaultRowHeight="12.75" zeroHeight="1" x14ac:dyDescent="0.2"/>
  <cols>
    <col min="1" max="1" width="58.7109375" style="53" customWidth="1"/>
    <col min="2" max="12" width="12.85546875" style="53" customWidth="1"/>
    <col min="13" max="13" width="13.7109375" style="53" customWidth="1"/>
    <col min="14" max="16384" width="13.7109375" style="53" hidden="1"/>
  </cols>
  <sheetData>
    <row r="1" spans="1:12" x14ac:dyDescent="0.2"/>
    <row r="2" spans="1:12" ht="52.5" customHeight="1" x14ac:dyDescent="0.2">
      <c r="A2" s="51"/>
      <c r="L2" s="93" t="s">
        <v>10</v>
      </c>
    </row>
    <row r="3" spans="1:12" x14ac:dyDescent="0.2"/>
    <row r="4" spans="1:12" x14ac:dyDescent="0.2"/>
    <row r="5" spans="1:12" x14ac:dyDescent="0.2">
      <c r="A5" s="58" t="s">
        <v>4</v>
      </c>
    </row>
    <row r="6" spans="1:12" x14ac:dyDescent="0.2">
      <c r="A6" s="58" t="s">
        <v>22</v>
      </c>
    </row>
    <row r="7" spans="1:12" x14ac:dyDescent="0.2">
      <c r="B7" s="54" t="s">
        <v>128</v>
      </c>
      <c r="C7" s="54" t="s">
        <v>129</v>
      </c>
      <c r="D7" s="54" t="s">
        <v>130</v>
      </c>
      <c r="E7" s="54" t="s">
        <v>131</v>
      </c>
      <c r="F7" s="54" t="s">
        <v>133</v>
      </c>
      <c r="G7" s="54" t="s">
        <v>134</v>
      </c>
      <c r="H7" s="54" t="s">
        <v>135</v>
      </c>
      <c r="I7" s="54" t="s">
        <v>136</v>
      </c>
      <c r="J7" s="54" t="s">
        <v>138</v>
      </c>
      <c r="K7" s="54" t="s">
        <v>139</v>
      </c>
      <c r="L7" s="54" t="s">
        <v>140</v>
      </c>
    </row>
    <row r="8" spans="1:12" x14ac:dyDescent="0.2">
      <c r="A8" s="58" t="s">
        <v>46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x14ac:dyDescent="0.2">
      <c r="A9" s="59" t="s">
        <v>168</v>
      </c>
      <c r="B9" s="77">
        <v>255000000</v>
      </c>
      <c r="C9" s="77">
        <v>309000000</v>
      </c>
      <c r="D9" s="77">
        <v>468000000</v>
      </c>
      <c r="E9" s="77">
        <v>658000000</v>
      </c>
      <c r="F9" s="77">
        <v>553000000</v>
      </c>
      <c r="G9" s="77">
        <v>993000000</v>
      </c>
      <c r="H9" s="77">
        <v>586000000</v>
      </c>
      <c r="I9" s="77">
        <v>756000000</v>
      </c>
      <c r="J9" s="77">
        <v>520000000</v>
      </c>
      <c r="K9" s="77">
        <v>276000000</v>
      </c>
      <c r="L9" s="77">
        <v>228000000</v>
      </c>
    </row>
    <row r="10" spans="1:12" x14ac:dyDescent="0.2">
      <c r="A10" s="59" t="s">
        <v>169</v>
      </c>
      <c r="B10" s="60">
        <v>1418000000</v>
      </c>
      <c r="C10" s="60">
        <v>1396000000</v>
      </c>
      <c r="D10" s="60">
        <v>1397000000</v>
      </c>
      <c r="E10" s="60">
        <v>1114000000</v>
      </c>
      <c r="F10" s="60">
        <v>1026000000</v>
      </c>
      <c r="G10" s="60">
        <v>930000000</v>
      </c>
      <c r="H10" s="60">
        <v>951000000</v>
      </c>
      <c r="I10" s="60">
        <v>782000000</v>
      </c>
      <c r="J10" s="60">
        <v>820000000</v>
      </c>
      <c r="K10" s="60">
        <v>824000000</v>
      </c>
      <c r="L10" s="60">
        <v>840000000</v>
      </c>
    </row>
    <row r="11" spans="1:12" x14ac:dyDescent="0.2">
      <c r="A11" s="59" t="s">
        <v>170</v>
      </c>
      <c r="B11" s="60">
        <v>0</v>
      </c>
      <c r="C11" s="60">
        <v>0</v>
      </c>
      <c r="D11" s="60">
        <v>0</v>
      </c>
      <c r="E11" s="60">
        <v>757000000</v>
      </c>
      <c r="F11" s="60">
        <v>659000000</v>
      </c>
      <c r="G11" s="60">
        <v>316000000</v>
      </c>
      <c r="H11" s="60">
        <v>35000000</v>
      </c>
      <c r="I11" s="60">
        <v>15000000</v>
      </c>
      <c r="J11" s="60">
        <v>0</v>
      </c>
      <c r="K11" s="60">
        <v>0</v>
      </c>
      <c r="L11" s="60">
        <v>0</v>
      </c>
    </row>
    <row r="12" spans="1:12" x14ac:dyDescent="0.2">
      <c r="A12" s="59" t="s">
        <v>171</v>
      </c>
      <c r="B12" s="60">
        <v>0</v>
      </c>
      <c r="C12" s="60">
        <v>0</v>
      </c>
      <c r="D12" s="60">
        <v>0</v>
      </c>
      <c r="E12" s="60">
        <v>0</v>
      </c>
      <c r="F12" s="60">
        <v>163000000</v>
      </c>
      <c r="G12" s="60">
        <v>193000000</v>
      </c>
      <c r="H12" s="60">
        <v>191000000</v>
      </c>
      <c r="I12" s="60">
        <v>177000000</v>
      </c>
      <c r="J12" s="60">
        <v>197000000</v>
      </c>
      <c r="K12" s="60">
        <v>192000000</v>
      </c>
      <c r="L12" s="60">
        <v>165000000</v>
      </c>
    </row>
    <row r="13" spans="1:12" x14ac:dyDescent="0.2">
      <c r="A13" s="59" t="s">
        <v>172</v>
      </c>
      <c r="B13" s="62">
        <v>301000000</v>
      </c>
      <c r="C13" s="62">
        <v>281000000</v>
      </c>
      <c r="D13" s="62">
        <v>247000000</v>
      </c>
      <c r="E13" s="62">
        <v>181000000</v>
      </c>
      <c r="F13" s="62">
        <v>219000000</v>
      </c>
      <c r="G13" s="62">
        <v>229000000</v>
      </c>
      <c r="H13" s="62">
        <v>230000000</v>
      </c>
      <c r="I13" s="62">
        <v>234000000</v>
      </c>
      <c r="J13" s="62">
        <v>294000000</v>
      </c>
      <c r="K13" s="62">
        <v>315000000</v>
      </c>
      <c r="L13" s="62">
        <v>313000000</v>
      </c>
    </row>
    <row r="14" spans="1:12" x14ac:dyDescent="0.2">
      <c r="A14" s="59" t="s">
        <v>173</v>
      </c>
      <c r="B14" s="65">
        <f t="shared" ref="B14:L14" si="0">SUM(B9:B13)</f>
        <v>1974000000</v>
      </c>
      <c r="C14" s="65">
        <f t="shared" si="0"/>
        <v>1986000000</v>
      </c>
      <c r="D14" s="65">
        <f t="shared" si="0"/>
        <v>2112000000</v>
      </c>
      <c r="E14" s="65">
        <f t="shared" si="0"/>
        <v>2710000000</v>
      </c>
      <c r="F14" s="65">
        <f t="shared" si="0"/>
        <v>2620000000</v>
      </c>
      <c r="G14" s="65">
        <f t="shared" si="0"/>
        <v>2661000000</v>
      </c>
      <c r="H14" s="65">
        <f t="shared" si="0"/>
        <v>1993000000</v>
      </c>
      <c r="I14" s="65">
        <f t="shared" si="0"/>
        <v>1964000000</v>
      </c>
      <c r="J14" s="65">
        <f t="shared" si="0"/>
        <v>1831000000</v>
      </c>
      <c r="K14" s="65">
        <f t="shared" si="0"/>
        <v>1607000000</v>
      </c>
      <c r="L14" s="65">
        <f t="shared" si="0"/>
        <v>1546000000</v>
      </c>
    </row>
    <row r="15" spans="1:12" x14ac:dyDescent="0.2">
      <c r="B15" s="59"/>
      <c r="C15" s="59"/>
      <c r="D15" s="59"/>
      <c r="E15" s="59"/>
      <c r="F15" s="59"/>
      <c r="G15" s="59"/>
      <c r="H15" s="59"/>
      <c r="I15" s="59"/>
    </row>
    <row r="16" spans="1:12" x14ac:dyDescent="0.2">
      <c r="A16" s="59" t="s">
        <v>174</v>
      </c>
      <c r="B16" s="60">
        <v>282000000</v>
      </c>
      <c r="C16" s="60">
        <v>262000000</v>
      </c>
      <c r="D16" s="60">
        <v>249000000</v>
      </c>
      <c r="E16" s="60">
        <v>257000000</v>
      </c>
      <c r="F16" s="60">
        <v>260000000</v>
      </c>
      <c r="G16" s="60">
        <v>276000000</v>
      </c>
      <c r="H16" s="60">
        <v>297000000</v>
      </c>
      <c r="I16" s="60">
        <v>328000000</v>
      </c>
      <c r="J16" s="60">
        <v>336000000</v>
      </c>
      <c r="K16" s="60">
        <v>333000000</v>
      </c>
      <c r="L16" s="60">
        <v>331000000</v>
      </c>
    </row>
    <row r="17" spans="1:12" x14ac:dyDescent="0.2">
      <c r="A17" s="59" t="s">
        <v>175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338000000</v>
      </c>
      <c r="K17" s="60">
        <v>317000000</v>
      </c>
      <c r="L17" s="60">
        <v>290000000</v>
      </c>
    </row>
    <row r="18" spans="1:12" x14ac:dyDescent="0.2">
      <c r="A18" s="59" t="s">
        <v>176</v>
      </c>
      <c r="B18" s="60">
        <v>1083000000</v>
      </c>
      <c r="C18" s="60">
        <v>1023000000</v>
      </c>
      <c r="D18" s="60">
        <v>959000000</v>
      </c>
      <c r="E18" s="60">
        <v>891000000</v>
      </c>
      <c r="F18" s="60">
        <v>831000000</v>
      </c>
      <c r="G18" s="60">
        <v>771000000</v>
      </c>
      <c r="H18" s="60">
        <v>711000000</v>
      </c>
      <c r="I18" s="60">
        <v>651000000</v>
      </c>
      <c r="J18" s="60">
        <v>627000000</v>
      </c>
      <c r="K18" s="60">
        <v>566000000</v>
      </c>
      <c r="L18" s="60">
        <v>487000000</v>
      </c>
    </row>
    <row r="19" spans="1:12" x14ac:dyDescent="0.2">
      <c r="A19" s="59" t="s">
        <v>177</v>
      </c>
      <c r="B19" s="60">
        <v>3899000000</v>
      </c>
      <c r="C19" s="60">
        <v>3921000000</v>
      </c>
      <c r="D19" s="60">
        <v>3899000000</v>
      </c>
      <c r="E19" s="60">
        <v>3366000000</v>
      </c>
      <c r="F19" s="60">
        <v>3457000000</v>
      </c>
      <c r="G19" s="60">
        <v>3424000000</v>
      </c>
      <c r="H19" s="60">
        <v>3417000000</v>
      </c>
      <c r="I19" s="60">
        <v>3408000000</v>
      </c>
      <c r="J19" s="60">
        <v>3171000000</v>
      </c>
      <c r="K19" s="60">
        <v>2105000000</v>
      </c>
      <c r="L19" s="60">
        <v>2090000000</v>
      </c>
    </row>
    <row r="20" spans="1:12" x14ac:dyDescent="0.2">
      <c r="A20" s="59" t="s">
        <v>178</v>
      </c>
      <c r="B20" s="62">
        <v>462000000</v>
      </c>
      <c r="C20" s="62">
        <v>456000000</v>
      </c>
      <c r="D20" s="62">
        <v>328000000</v>
      </c>
      <c r="E20" s="62">
        <v>324000000</v>
      </c>
      <c r="F20" s="62">
        <v>343000000</v>
      </c>
      <c r="G20" s="62">
        <v>304000000</v>
      </c>
      <c r="H20" s="62">
        <v>312000000</v>
      </c>
      <c r="I20" s="62">
        <v>329000000</v>
      </c>
      <c r="J20" s="62">
        <v>360000000</v>
      </c>
      <c r="K20" s="62">
        <v>375000000</v>
      </c>
      <c r="L20" s="62">
        <v>370000000</v>
      </c>
    </row>
    <row r="21" spans="1:12" ht="13.5" thickBot="1" x14ac:dyDescent="0.25">
      <c r="A21" s="95" t="s">
        <v>47</v>
      </c>
      <c r="B21" s="66">
        <f t="shared" ref="B21:L21" si="1">SUM(B16:B20)+B14</f>
        <v>7700000000</v>
      </c>
      <c r="C21" s="66">
        <f t="shared" si="1"/>
        <v>7648000000</v>
      </c>
      <c r="D21" s="66">
        <f t="shared" si="1"/>
        <v>7547000000</v>
      </c>
      <c r="E21" s="66">
        <f t="shared" si="1"/>
        <v>7548000000</v>
      </c>
      <c r="F21" s="66">
        <f t="shared" si="1"/>
        <v>7511000000</v>
      </c>
      <c r="G21" s="66">
        <f t="shared" si="1"/>
        <v>7436000000</v>
      </c>
      <c r="H21" s="66">
        <f t="shared" si="1"/>
        <v>6730000000</v>
      </c>
      <c r="I21" s="66">
        <f t="shared" si="1"/>
        <v>6680000000</v>
      </c>
      <c r="J21" s="66">
        <f t="shared" si="1"/>
        <v>6663000000</v>
      </c>
      <c r="K21" s="66">
        <f t="shared" si="1"/>
        <v>5303000000</v>
      </c>
      <c r="L21" s="66">
        <f t="shared" si="1"/>
        <v>5114000000</v>
      </c>
    </row>
    <row r="22" spans="1:12" ht="13.5" thickTop="1" x14ac:dyDescent="0.2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</row>
    <row r="23" spans="1:12" x14ac:dyDescent="0.2">
      <c r="A23" s="58" t="s">
        <v>48</v>
      </c>
      <c r="F23" s="59"/>
      <c r="G23" s="59"/>
      <c r="H23" s="59"/>
      <c r="I23" s="59"/>
    </row>
    <row r="24" spans="1:12" x14ac:dyDescent="0.2">
      <c r="B24" s="59"/>
      <c r="C24" s="59"/>
      <c r="D24" s="59"/>
      <c r="E24" s="59"/>
      <c r="F24" s="59"/>
      <c r="G24" s="59"/>
      <c r="H24" s="59"/>
      <c r="I24" s="59"/>
    </row>
    <row r="25" spans="1:12" x14ac:dyDescent="0.2">
      <c r="A25" s="59" t="s">
        <v>179</v>
      </c>
      <c r="B25" s="77">
        <v>46000000</v>
      </c>
      <c r="C25" s="77">
        <v>59000000</v>
      </c>
      <c r="D25" s="77">
        <v>71000000</v>
      </c>
      <c r="E25" s="77">
        <v>82000000</v>
      </c>
      <c r="F25" s="77">
        <v>81000000</v>
      </c>
      <c r="G25" s="77">
        <v>43000000</v>
      </c>
      <c r="H25" s="77">
        <v>49000000</v>
      </c>
      <c r="I25" s="77">
        <v>55000000</v>
      </c>
      <c r="J25" s="77">
        <v>53000000</v>
      </c>
      <c r="K25" s="77">
        <v>52000000</v>
      </c>
      <c r="L25" s="60">
        <v>50000000</v>
      </c>
    </row>
    <row r="26" spans="1:12" x14ac:dyDescent="0.2">
      <c r="A26" s="59" t="s">
        <v>180</v>
      </c>
      <c r="B26" s="60">
        <v>127000000</v>
      </c>
      <c r="C26" s="60">
        <v>101000000</v>
      </c>
      <c r="D26" s="60">
        <v>144000000</v>
      </c>
      <c r="E26" s="60">
        <v>118000000</v>
      </c>
      <c r="F26" s="60">
        <v>141000000</v>
      </c>
      <c r="G26" s="60">
        <v>146000000</v>
      </c>
      <c r="H26" s="60">
        <v>197000000</v>
      </c>
      <c r="I26" s="60">
        <v>230000000</v>
      </c>
      <c r="J26" s="60">
        <v>313000000</v>
      </c>
      <c r="K26" s="60">
        <v>161000000</v>
      </c>
      <c r="L26" s="60">
        <v>145000000</v>
      </c>
    </row>
    <row r="27" spans="1:12" x14ac:dyDescent="0.2">
      <c r="A27" s="59" t="s">
        <v>181</v>
      </c>
      <c r="B27" s="60">
        <v>260000000</v>
      </c>
      <c r="C27" s="60">
        <v>252000000</v>
      </c>
      <c r="D27" s="60">
        <v>224000000</v>
      </c>
      <c r="E27" s="60">
        <v>355000000</v>
      </c>
      <c r="F27" s="60">
        <v>300000000</v>
      </c>
      <c r="G27" s="60">
        <v>309000000</v>
      </c>
      <c r="H27" s="60">
        <v>252000000</v>
      </c>
      <c r="I27" s="60">
        <v>193000000</v>
      </c>
      <c r="J27" s="60">
        <v>148000000</v>
      </c>
      <c r="K27" s="60">
        <v>165000000</v>
      </c>
      <c r="L27" s="60">
        <v>140000000</v>
      </c>
    </row>
    <row r="28" spans="1:12" x14ac:dyDescent="0.2">
      <c r="A28" s="59" t="s">
        <v>49</v>
      </c>
      <c r="B28" s="60">
        <v>212000000</v>
      </c>
      <c r="C28" s="60">
        <v>196000000</v>
      </c>
      <c r="D28" s="60">
        <v>184000000</v>
      </c>
      <c r="E28" s="60">
        <v>151000000</v>
      </c>
      <c r="F28" s="60">
        <v>142000000</v>
      </c>
      <c r="G28" s="60">
        <v>129000000</v>
      </c>
      <c r="H28" s="60">
        <v>119000000</v>
      </c>
      <c r="I28" s="60">
        <v>112000000</v>
      </c>
      <c r="J28" s="60">
        <v>103000000</v>
      </c>
      <c r="K28" s="60">
        <v>92000000</v>
      </c>
      <c r="L28" s="60">
        <v>95000000</v>
      </c>
    </row>
    <row r="29" spans="1:12" x14ac:dyDescent="0.2">
      <c r="A29" s="59" t="s">
        <v>182</v>
      </c>
      <c r="B29" s="60">
        <v>0</v>
      </c>
      <c r="C29" s="60">
        <v>0</v>
      </c>
      <c r="D29" s="60">
        <v>0</v>
      </c>
      <c r="E29" s="60">
        <v>169000000</v>
      </c>
      <c r="F29" s="60">
        <v>173000000</v>
      </c>
      <c r="G29" s="60">
        <v>119000000</v>
      </c>
      <c r="H29" s="60">
        <v>21000000</v>
      </c>
      <c r="I29" s="60">
        <v>40000000</v>
      </c>
      <c r="J29" s="60">
        <v>0</v>
      </c>
      <c r="K29" s="60">
        <v>0</v>
      </c>
      <c r="L29" s="60">
        <v>0</v>
      </c>
    </row>
    <row r="30" spans="1:12" x14ac:dyDescent="0.2">
      <c r="A30" s="59" t="s">
        <v>183</v>
      </c>
      <c r="B30" s="62">
        <v>603000000</v>
      </c>
      <c r="C30" s="62">
        <v>604000000</v>
      </c>
      <c r="D30" s="62">
        <v>591000000</v>
      </c>
      <c r="E30" s="62">
        <v>493000000</v>
      </c>
      <c r="F30" s="62">
        <v>537000000</v>
      </c>
      <c r="G30" s="62">
        <v>567000000</v>
      </c>
      <c r="H30" s="62">
        <v>613000000</v>
      </c>
      <c r="I30" s="62">
        <v>567000000</v>
      </c>
      <c r="J30" s="62">
        <v>817000000</v>
      </c>
      <c r="K30" s="62">
        <v>747000000</v>
      </c>
      <c r="L30" s="62">
        <v>693000000</v>
      </c>
    </row>
    <row r="31" spans="1:12" x14ac:dyDescent="0.2">
      <c r="A31" s="59" t="s">
        <v>184</v>
      </c>
      <c r="B31" s="65">
        <f t="shared" ref="B31:L31" si="2">SUM(B25:B30)</f>
        <v>1248000000</v>
      </c>
      <c r="C31" s="65">
        <f t="shared" si="2"/>
        <v>1212000000</v>
      </c>
      <c r="D31" s="65">
        <f t="shared" si="2"/>
        <v>1214000000</v>
      </c>
      <c r="E31" s="65">
        <f t="shared" si="2"/>
        <v>1368000000</v>
      </c>
      <c r="F31" s="65">
        <f t="shared" si="2"/>
        <v>1374000000</v>
      </c>
      <c r="G31" s="65">
        <f t="shared" si="2"/>
        <v>1313000000</v>
      </c>
      <c r="H31" s="65">
        <f t="shared" si="2"/>
        <v>1251000000</v>
      </c>
      <c r="I31" s="65">
        <f t="shared" si="2"/>
        <v>1197000000</v>
      </c>
      <c r="J31" s="65">
        <f t="shared" si="2"/>
        <v>1434000000</v>
      </c>
      <c r="K31" s="65">
        <f t="shared" si="2"/>
        <v>1217000000</v>
      </c>
      <c r="L31" s="65">
        <f t="shared" si="2"/>
        <v>1123000000</v>
      </c>
    </row>
    <row r="32" spans="1:12" x14ac:dyDescent="0.2">
      <c r="B32" s="59"/>
      <c r="C32" s="59"/>
      <c r="D32" s="59"/>
      <c r="E32" s="59"/>
      <c r="F32" s="59"/>
      <c r="G32" s="59"/>
      <c r="H32" s="59"/>
      <c r="I32" s="59"/>
    </row>
    <row r="33" spans="1:12" x14ac:dyDescent="0.2">
      <c r="A33" s="59" t="s">
        <v>185</v>
      </c>
      <c r="B33" s="60">
        <v>2075000000</v>
      </c>
      <c r="C33" s="60">
        <v>2071000000</v>
      </c>
      <c r="D33" s="60">
        <v>1991000000</v>
      </c>
      <c r="E33" s="60">
        <v>1979000000</v>
      </c>
      <c r="F33" s="60">
        <v>1972000000</v>
      </c>
      <c r="G33" s="60">
        <v>2001000000</v>
      </c>
      <c r="H33" s="60">
        <v>1528000000</v>
      </c>
      <c r="I33" s="60">
        <v>1512000000</v>
      </c>
      <c r="J33" s="60">
        <v>1496000000</v>
      </c>
      <c r="K33" s="60">
        <v>1488000000</v>
      </c>
      <c r="L33" s="60">
        <v>1468000000</v>
      </c>
    </row>
    <row r="34" spans="1:12" x14ac:dyDescent="0.2">
      <c r="A34" s="59" t="s">
        <v>186</v>
      </c>
      <c r="B34" s="60">
        <v>616000000</v>
      </c>
      <c r="C34" s="60">
        <v>592000000</v>
      </c>
      <c r="D34" s="60">
        <v>605000000</v>
      </c>
      <c r="E34" s="60">
        <v>384000000</v>
      </c>
      <c r="F34" s="60">
        <v>382000000</v>
      </c>
      <c r="G34" s="60">
        <v>346000000</v>
      </c>
      <c r="H34" s="60">
        <v>320000000</v>
      </c>
      <c r="I34" s="60">
        <v>327000000</v>
      </c>
      <c r="J34" s="60">
        <v>283000000</v>
      </c>
      <c r="K34" s="60">
        <v>186000000</v>
      </c>
      <c r="L34" s="60">
        <v>181000000</v>
      </c>
    </row>
    <row r="35" spans="1:12" x14ac:dyDescent="0.2">
      <c r="A35" s="59" t="s">
        <v>187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282000000</v>
      </c>
      <c r="K35" s="60">
        <v>264000000</v>
      </c>
      <c r="L35" s="60">
        <v>245000000</v>
      </c>
    </row>
    <row r="36" spans="1:12" x14ac:dyDescent="0.2">
      <c r="A36" s="59" t="s">
        <v>188</v>
      </c>
      <c r="B36" s="62">
        <v>320000000</v>
      </c>
      <c r="C36" s="62">
        <v>314000000</v>
      </c>
      <c r="D36" s="62">
        <v>283000000</v>
      </c>
      <c r="E36" s="62">
        <v>146000000</v>
      </c>
      <c r="F36" s="62">
        <v>131000000</v>
      </c>
      <c r="G36" s="62">
        <v>135000000</v>
      </c>
      <c r="H36" s="62">
        <v>130000000</v>
      </c>
      <c r="I36" s="62">
        <v>280000000</v>
      </c>
      <c r="J36" s="62">
        <v>99000000</v>
      </c>
      <c r="K36" s="62">
        <v>105000000</v>
      </c>
      <c r="L36" s="62">
        <v>87000000</v>
      </c>
    </row>
    <row r="37" spans="1:12" x14ac:dyDescent="0.2">
      <c r="A37" s="95" t="s">
        <v>189</v>
      </c>
      <c r="B37" s="82">
        <f t="shared" ref="B37:L37" si="3">SUM(B33:B36)+B31</f>
        <v>4259000000</v>
      </c>
      <c r="C37" s="82">
        <f t="shared" si="3"/>
        <v>4189000000</v>
      </c>
      <c r="D37" s="82">
        <f t="shared" si="3"/>
        <v>4093000000</v>
      </c>
      <c r="E37" s="82">
        <f t="shared" si="3"/>
        <v>3877000000</v>
      </c>
      <c r="F37" s="82">
        <f t="shared" si="3"/>
        <v>3859000000</v>
      </c>
      <c r="G37" s="82">
        <f t="shared" si="3"/>
        <v>3795000000</v>
      </c>
      <c r="H37" s="82">
        <f t="shared" si="3"/>
        <v>3229000000</v>
      </c>
      <c r="I37" s="82">
        <f t="shared" si="3"/>
        <v>3316000000</v>
      </c>
      <c r="J37" s="82">
        <f t="shared" si="3"/>
        <v>3594000000</v>
      </c>
      <c r="K37" s="82">
        <f t="shared" si="3"/>
        <v>3260000000</v>
      </c>
      <c r="L37" s="82">
        <f t="shared" si="3"/>
        <v>3104000000</v>
      </c>
    </row>
    <row r="38" spans="1:12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</row>
    <row r="39" spans="1:12" x14ac:dyDescent="0.2">
      <c r="A39" s="59" t="s">
        <v>190</v>
      </c>
      <c r="B39" s="62">
        <v>142000000</v>
      </c>
      <c r="C39" s="62">
        <v>142000000</v>
      </c>
      <c r="D39" s="62">
        <v>142000000</v>
      </c>
      <c r="E39" s="62">
        <v>142000000</v>
      </c>
      <c r="F39" s="62">
        <v>142000000</v>
      </c>
      <c r="G39" s="62">
        <v>142000000</v>
      </c>
      <c r="H39" s="62">
        <v>142000000</v>
      </c>
      <c r="I39" s="62">
        <v>142000000</v>
      </c>
      <c r="J39" s="62">
        <v>142000000</v>
      </c>
      <c r="K39" s="62">
        <v>142000000</v>
      </c>
      <c r="L39" s="62">
        <v>142000000</v>
      </c>
    </row>
    <row r="40" spans="1:12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</row>
    <row r="41" spans="1:12" x14ac:dyDescent="0.2">
      <c r="A41" s="59" t="s">
        <v>191</v>
      </c>
      <c r="B41" s="60">
        <v>2000000</v>
      </c>
      <c r="C41" s="60">
        <v>2000000</v>
      </c>
      <c r="D41" s="60">
        <v>2000000</v>
      </c>
      <c r="E41" s="60">
        <v>2000000</v>
      </c>
      <c r="F41" s="60">
        <v>2000000</v>
      </c>
      <c r="G41" s="60">
        <v>2000000</v>
      </c>
      <c r="H41" s="60">
        <v>2000000</v>
      </c>
      <c r="I41" s="60">
        <v>2000000</v>
      </c>
      <c r="J41" s="60">
        <v>2000000</v>
      </c>
      <c r="K41" s="60">
        <v>2000000</v>
      </c>
      <c r="L41" s="60">
        <v>2000000</v>
      </c>
    </row>
    <row r="42" spans="1:12" x14ac:dyDescent="0.2">
      <c r="A42" s="59" t="s">
        <v>192</v>
      </c>
      <c r="B42" s="60">
        <v>3816000000</v>
      </c>
      <c r="C42" s="60">
        <v>3828000000</v>
      </c>
      <c r="D42" s="60">
        <v>3834000000</v>
      </c>
      <c r="E42" s="60">
        <v>3850000000</v>
      </c>
      <c r="F42" s="60">
        <v>3853000000</v>
      </c>
      <c r="G42" s="60">
        <v>3865000000</v>
      </c>
      <c r="H42" s="60">
        <v>3871000000</v>
      </c>
      <c r="I42" s="60">
        <v>3878000000</v>
      </c>
      <c r="J42" s="60">
        <v>3879000000</v>
      </c>
      <c r="K42" s="60">
        <v>3886000000</v>
      </c>
      <c r="L42" s="60">
        <v>3886000000</v>
      </c>
    </row>
    <row r="43" spans="1:12" x14ac:dyDescent="0.2">
      <c r="A43" s="59" t="s">
        <v>193</v>
      </c>
      <c r="B43" s="60">
        <v>-8000000</v>
      </c>
      <c r="C43" s="60">
        <v>-15000000</v>
      </c>
      <c r="D43" s="60">
        <v>-34000000</v>
      </c>
      <c r="E43" s="60">
        <v>171000000</v>
      </c>
      <c r="F43" s="60">
        <v>136000000</v>
      </c>
      <c r="G43" s="60">
        <v>144000000</v>
      </c>
      <c r="H43" s="60">
        <v>-90000000</v>
      </c>
      <c r="I43" s="60">
        <v>-233000000</v>
      </c>
      <c r="J43" s="60">
        <v>-551000000</v>
      </c>
      <c r="K43" s="60">
        <v>-1583000000</v>
      </c>
      <c r="L43" s="60">
        <v>-1601000000</v>
      </c>
    </row>
    <row r="44" spans="1:12" x14ac:dyDescent="0.2">
      <c r="A44" s="59" t="s">
        <v>194</v>
      </c>
      <c r="B44" s="62">
        <v>-511000000</v>
      </c>
      <c r="C44" s="62">
        <v>-498000000</v>
      </c>
      <c r="D44" s="62">
        <v>-490000000</v>
      </c>
      <c r="E44" s="62">
        <v>-494000000</v>
      </c>
      <c r="F44" s="62">
        <v>-481000000</v>
      </c>
      <c r="G44" s="62">
        <v>-512000000</v>
      </c>
      <c r="H44" s="62">
        <v>-424000000</v>
      </c>
      <c r="I44" s="62">
        <v>-425000000</v>
      </c>
      <c r="J44" s="62">
        <v>-403000000</v>
      </c>
      <c r="K44" s="62">
        <v>-404000000</v>
      </c>
      <c r="L44" s="62">
        <v>-419000000</v>
      </c>
    </row>
    <row r="45" spans="1:12" x14ac:dyDescent="0.2">
      <c r="A45" s="95" t="s">
        <v>195</v>
      </c>
      <c r="B45" s="82">
        <f t="shared" ref="B45:L45" si="4">SUM(B41:B44)</f>
        <v>3299000000</v>
      </c>
      <c r="C45" s="82">
        <f t="shared" si="4"/>
        <v>3317000000</v>
      </c>
      <c r="D45" s="82">
        <f t="shared" si="4"/>
        <v>3312000000</v>
      </c>
      <c r="E45" s="82">
        <f t="shared" si="4"/>
        <v>3529000000</v>
      </c>
      <c r="F45" s="82">
        <f t="shared" si="4"/>
        <v>3510000000</v>
      </c>
      <c r="G45" s="82">
        <f t="shared" si="4"/>
        <v>3499000000</v>
      </c>
      <c r="H45" s="82">
        <f t="shared" si="4"/>
        <v>3359000000</v>
      </c>
      <c r="I45" s="82">
        <f t="shared" si="4"/>
        <v>3222000000</v>
      </c>
      <c r="J45" s="82">
        <f t="shared" si="4"/>
        <v>2927000000</v>
      </c>
      <c r="K45" s="82">
        <f t="shared" si="4"/>
        <v>1901000000</v>
      </c>
      <c r="L45" s="82">
        <f t="shared" si="4"/>
        <v>1868000000</v>
      </c>
    </row>
    <row r="46" spans="1:12" ht="13.5" thickBot="1" x14ac:dyDescent="0.25">
      <c r="A46" s="96" t="s">
        <v>196</v>
      </c>
      <c r="B46" s="66">
        <f t="shared" ref="B46:L46" si="5">SUM(B37,B39,B45)</f>
        <v>7700000000</v>
      </c>
      <c r="C46" s="66">
        <f t="shared" si="5"/>
        <v>7648000000</v>
      </c>
      <c r="D46" s="66">
        <f t="shared" si="5"/>
        <v>7547000000</v>
      </c>
      <c r="E46" s="66">
        <f t="shared" si="5"/>
        <v>7548000000</v>
      </c>
      <c r="F46" s="66">
        <f t="shared" si="5"/>
        <v>7511000000</v>
      </c>
      <c r="G46" s="66">
        <f t="shared" si="5"/>
        <v>7436000000</v>
      </c>
      <c r="H46" s="66">
        <f t="shared" si="5"/>
        <v>6730000000</v>
      </c>
      <c r="I46" s="66">
        <f t="shared" si="5"/>
        <v>6680000000</v>
      </c>
      <c r="J46" s="66">
        <f t="shared" si="5"/>
        <v>6663000000</v>
      </c>
      <c r="K46" s="66">
        <f t="shared" si="5"/>
        <v>5303000000</v>
      </c>
      <c r="L46" s="66">
        <f t="shared" si="5"/>
        <v>5114000000</v>
      </c>
    </row>
    <row r="47" spans="1:12" ht="13.5" thickTop="1" x14ac:dyDescent="0.2"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x14ac:dyDescent="0.2"/>
    <row r="49" x14ac:dyDescent="0.2"/>
  </sheetData>
  <hyperlinks>
    <hyperlink ref="L2" location="Index!A1" display="Back" xr:uid="{13CA129E-216E-4602-BD0D-27B9F230B130}"/>
  </hyperlinks>
  <pageMargins left="0.75" right="0.75" top="1" bottom="1" header="0.5" footer="0.5"/>
  <pageSetup scale="5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25BAD-4777-4A7C-9086-0301B358BCDB}">
  <sheetPr>
    <pageSetUpPr fitToPage="1"/>
  </sheetPr>
  <dimension ref="A1:O22"/>
  <sheetViews>
    <sheetView showRuler="0" zoomScaleNormal="100" workbookViewId="0"/>
  </sheetViews>
  <sheetFormatPr defaultColWidth="0" defaultRowHeight="12.75" zeroHeight="1" x14ac:dyDescent="0.2"/>
  <cols>
    <col min="1" max="1" width="3.5703125" style="53" customWidth="1"/>
    <col min="2" max="2" width="50.42578125" style="53" customWidth="1"/>
    <col min="3" max="6" width="12.85546875" style="53" customWidth="1"/>
    <col min="7" max="7" width="0.85546875" style="53" customWidth="1"/>
    <col min="8" max="14" width="12.85546875" style="53" customWidth="1"/>
    <col min="15" max="15" width="9.42578125" style="53" customWidth="1"/>
    <col min="16" max="16384" width="13.7109375" style="53" hidden="1"/>
  </cols>
  <sheetData>
    <row r="1" spans="1:14" x14ac:dyDescent="0.2"/>
    <row r="2" spans="1:14" ht="50.1" customHeight="1" x14ac:dyDescent="0.2">
      <c r="B2" s="51"/>
      <c r="N2" s="93" t="s">
        <v>10</v>
      </c>
    </row>
    <row r="3" spans="1:14" x14ac:dyDescent="0.2"/>
    <row r="4" spans="1:14" x14ac:dyDescent="0.2"/>
    <row r="5" spans="1:14" x14ac:dyDescent="0.2">
      <c r="A5" s="147" t="s">
        <v>5</v>
      </c>
      <c r="B5" s="141"/>
    </row>
    <row r="6" spans="1:14" x14ac:dyDescent="0.2">
      <c r="A6" s="149" t="s">
        <v>22</v>
      </c>
      <c r="B6" s="141"/>
      <c r="C6" s="54" t="s">
        <v>128</v>
      </c>
      <c r="D6" s="54" t="s">
        <v>129</v>
      </c>
      <c r="E6" s="54" t="s">
        <v>130</v>
      </c>
      <c r="F6" s="54" t="s">
        <v>131</v>
      </c>
      <c r="H6" s="54" t="s">
        <v>133</v>
      </c>
      <c r="I6" s="54" t="s">
        <v>134</v>
      </c>
      <c r="J6" s="54" t="s">
        <v>135</v>
      </c>
      <c r="K6" s="54" t="s">
        <v>136</v>
      </c>
      <c r="L6" s="54" t="s">
        <v>138</v>
      </c>
      <c r="M6" s="54" t="s">
        <v>139</v>
      </c>
      <c r="N6" s="54" t="s">
        <v>140</v>
      </c>
    </row>
    <row r="7" spans="1:14" x14ac:dyDescent="0.2">
      <c r="A7" s="55"/>
      <c r="B7" s="55"/>
      <c r="C7" s="55"/>
      <c r="D7" s="55"/>
      <c r="E7" s="55"/>
      <c r="F7" s="55"/>
      <c r="H7" s="55"/>
      <c r="I7" s="55"/>
      <c r="J7" s="55"/>
      <c r="K7" s="55"/>
      <c r="L7" s="55"/>
      <c r="M7" s="55"/>
      <c r="N7" s="55"/>
    </row>
    <row r="8" spans="1:14" x14ac:dyDescent="0.2"/>
    <row r="9" spans="1:14" x14ac:dyDescent="0.2">
      <c r="B9" s="59" t="str">
        <f>'Balance Sheet'!A9</f>
        <v>Cash and cash equivalents</v>
      </c>
      <c r="C9" s="88">
        <v>255000000</v>
      </c>
      <c r="D9" s="88">
        <v>309000000</v>
      </c>
      <c r="E9" s="88">
        <v>468000000</v>
      </c>
      <c r="F9" s="88">
        <v>658000000</v>
      </c>
      <c r="H9" s="88">
        <v>553000000</v>
      </c>
      <c r="I9" s="88">
        <v>993000000</v>
      </c>
      <c r="J9" s="88">
        <v>586000000</v>
      </c>
      <c r="K9" s="88">
        <v>756000000</v>
      </c>
      <c r="L9" s="88">
        <v>520000000</v>
      </c>
      <c r="M9" s="88">
        <v>276000000</v>
      </c>
      <c r="N9" s="88">
        <v>228000000</v>
      </c>
    </row>
    <row r="10" spans="1:14" x14ac:dyDescent="0.2">
      <c r="B10" s="59" t="str">
        <f>'Balance Sheet'!A10</f>
        <v>Accounts receivable, net</v>
      </c>
      <c r="C10" s="60">
        <f>'Balance Sheet'!B10</f>
        <v>1418000000</v>
      </c>
      <c r="D10" s="60">
        <f>'Balance Sheet'!C10</f>
        <v>1396000000</v>
      </c>
      <c r="E10" s="60">
        <f>'Balance Sheet'!D10</f>
        <v>1397000000</v>
      </c>
      <c r="F10" s="60">
        <f>'Balance Sheet'!E10</f>
        <v>1114000000</v>
      </c>
      <c r="H10" s="60">
        <v>1026000000</v>
      </c>
      <c r="I10" s="60">
        <v>930000000</v>
      </c>
      <c r="J10" s="60">
        <v>951000000</v>
      </c>
      <c r="K10" s="60">
        <v>782000000</v>
      </c>
      <c r="L10" s="60">
        <v>820000000</v>
      </c>
      <c r="M10" s="60">
        <v>824000000</v>
      </c>
      <c r="N10" s="60">
        <v>840000000</v>
      </c>
    </row>
    <row r="11" spans="1:14" x14ac:dyDescent="0.2">
      <c r="B11" s="59" t="str">
        <f>CONCATENATE('Balance Sheet'!A26," ","and ",'Balance Sheet'!A30)</f>
        <v>Accounts payable and Other current liabilities</v>
      </c>
      <c r="C11" s="60">
        <f>SUM('Balance Sheet'!B26,'Balance Sheet'!B30)</f>
        <v>730000000</v>
      </c>
      <c r="D11" s="60">
        <f>SUM('Balance Sheet'!C26,'Balance Sheet'!C30)</f>
        <v>705000000</v>
      </c>
      <c r="E11" s="60">
        <f>SUM('Balance Sheet'!D26,'Balance Sheet'!D30)</f>
        <v>735000000</v>
      </c>
      <c r="F11" s="60">
        <f>SUM('Balance Sheet'!E26,'Balance Sheet'!E30)</f>
        <v>611000000</v>
      </c>
      <c r="H11" s="60">
        <v>678000000</v>
      </c>
      <c r="I11" s="60">
        <v>713000000</v>
      </c>
      <c r="J11" s="60">
        <v>810000000</v>
      </c>
      <c r="K11" s="60">
        <v>797000000</v>
      </c>
      <c r="L11" s="60">
        <v>1130000000</v>
      </c>
      <c r="M11" s="60">
        <v>908000000</v>
      </c>
      <c r="N11" s="60">
        <v>838000000</v>
      </c>
    </row>
    <row r="12" spans="1:14" x14ac:dyDescent="0.2">
      <c r="B12" s="59" t="str">
        <f>'Balance Sheet'!A27</f>
        <v>Accrued compensation and benefits costs</v>
      </c>
      <c r="C12" s="60">
        <f>'Balance Sheet'!B27</f>
        <v>260000000</v>
      </c>
      <c r="D12" s="60">
        <f>'Balance Sheet'!C27</f>
        <v>252000000</v>
      </c>
      <c r="E12" s="60">
        <f>'Balance Sheet'!D27</f>
        <v>224000000</v>
      </c>
      <c r="F12" s="60">
        <f>'Balance Sheet'!E27</f>
        <v>355000000</v>
      </c>
      <c r="H12" s="60">
        <v>300000000</v>
      </c>
      <c r="I12" s="60">
        <v>309000000</v>
      </c>
      <c r="J12" s="60">
        <v>252000000</v>
      </c>
      <c r="K12" s="60">
        <v>193000000</v>
      </c>
      <c r="L12" s="60">
        <v>148000000</v>
      </c>
      <c r="M12" s="60">
        <v>165000000</v>
      </c>
      <c r="N12" s="60">
        <v>140000000</v>
      </c>
    </row>
    <row r="13" spans="1:14" x14ac:dyDescent="0.2">
      <c r="B13" s="59" t="str">
        <f>'Balance Sheet'!A28</f>
        <v>Unearned income</v>
      </c>
      <c r="C13" s="60">
        <f>'Balance Sheet'!B28</f>
        <v>212000000</v>
      </c>
      <c r="D13" s="60">
        <f>'Balance Sheet'!C28</f>
        <v>196000000</v>
      </c>
      <c r="E13" s="60">
        <f>'Balance Sheet'!D28</f>
        <v>184000000</v>
      </c>
      <c r="F13" s="60">
        <f>'Balance Sheet'!E28</f>
        <v>151000000</v>
      </c>
      <c r="H13" s="60">
        <v>142000000</v>
      </c>
      <c r="I13" s="60">
        <v>129000000</v>
      </c>
      <c r="J13" s="60">
        <v>119000000</v>
      </c>
      <c r="K13" s="60">
        <v>112000000</v>
      </c>
      <c r="L13" s="60">
        <v>103000000</v>
      </c>
      <c r="M13" s="60">
        <v>92000000</v>
      </c>
      <c r="N13" s="60">
        <v>95000000</v>
      </c>
    </row>
    <row r="14" spans="1:14" x14ac:dyDescent="0.2"/>
    <row r="15" spans="1:14" x14ac:dyDescent="0.2">
      <c r="B15" s="98" t="s">
        <v>50</v>
      </c>
      <c r="C15" s="99">
        <f>SUM(C16:C21)</f>
        <v>2121000000</v>
      </c>
      <c r="D15" s="99">
        <f>SUM(D16:D21)</f>
        <v>2130000000</v>
      </c>
      <c r="E15" s="99">
        <f>SUM(E16:E21)</f>
        <v>2062000000</v>
      </c>
      <c r="F15" s="99">
        <f>SUM(F16:F21)</f>
        <v>2061000000</v>
      </c>
      <c r="H15" s="99">
        <f t="shared" ref="H15:N15" si="0">SUM(H16:H21)</f>
        <v>2053000000</v>
      </c>
      <c r="I15" s="99">
        <f t="shared" si="0"/>
        <v>2044000000</v>
      </c>
      <c r="J15" s="99">
        <f t="shared" si="0"/>
        <v>1577000000</v>
      </c>
      <c r="K15" s="99">
        <f t="shared" si="0"/>
        <v>1567000000</v>
      </c>
      <c r="L15" s="99">
        <f t="shared" si="0"/>
        <v>1549000000</v>
      </c>
      <c r="M15" s="99">
        <f t="shared" si="0"/>
        <v>1540000000</v>
      </c>
      <c r="N15" s="99">
        <f t="shared" si="0"/>
        <v>1518000000</v>
      </c>
    </row>
    <row r="16" spans="1:14" x14ac:dyDescent="0.2">
      <c r="B16" s="100" t="s">
        <v>51</v>
      </c>
      <c r="C16" s="65">
        <v>699000000</v>
      </c>
      <c r="D16" s="65">
        <v>719000000</v>
      </c>
      <c r="E16" s="65">
        <v>727000000</v>
      </c>
      <c r="F16" s="65">
        <v>732000000</v>
      </c>
      <c r="G16" s="55"/>
      <c r="H16" s="65">
        <v>728000000</v>
      </c>
      <c r="I16" s="65">
        <v>709000000</v>
      </c>
      <c r="J16" s="65">
        <v>711000000</v>
      </c>
      <c r="K16" s="65">
        <v>705000000</v>
      </c>
      <c r="L16" s="65">
        <v>691000000</v>
      </c>
      <c r="M16" s="65">
        <v>686000000</v>
      </c>
      <c r="N16" s="65">
        <v>667000000</v>
      </c>
    </row>
    <row r="17" spans="2:14" x14ac:dyDescent="0.2">
      <c r="B17" s="89" t="s">
        <v>52</v>
      </c>
      <c r="C17" s="60">
        <v>848000000</v>
      </c>
      <c r="D17" s="60">
        <v>846000000</v>
      </c>
      <c r="E17" s="60">
        <v>844000000</v>
      </c>
      <c r="F17" s="60">
        <v>842000000</v>
      </c>
      <c r="H17" s="60">
        <v>840000000</v>
      </c>
      <c r="I17" s="60">
        <v>837000000</v>
      </c>
      <c r="J17" s="60">
        <v>835000000</v>
      </c>
      <c r="K17" s="60">
        <v>833000000</v>
      </c>
      <c r="L17" s="60">
        <v>831000000</v>
      </c>
      <c r="M17" s="60">
        <v>829000000</v>
      </c>
      <c r="N17" s="60">
        <v>827000000</v>
      </c>
    </row>
    <row r="18" spans="2:14" x14ac:dyDescent="0.2">
      <c r="B18" s="89" t="s">
        <v>53</v>
      </c>
      <c r="C18" s="60">
        <v>510000000</v>
      </c>
      <c r="D18" s="60">
        <v>510000000</v>
      </c>
      <c r="E18" s="60">
        <v>510000000</v>
      </c>
      <c r="F18" s="60">
        <v>510000000</v>
      </c>
      <c r="H18" s="60">
        <v>510000000</v>
      </c>
      <c r="I18" s="60">
        <v>510000000</v>
      </c>
      <c r="J18" s="60">
        <v>34000000</v>
      </c>
      <c r="K18" s="60">
        <v>34000000</v>
      </c>
      <c r="L18" s="60">
        <v>34000000</v>
      </c>
      <c r="M18" s="60">
        <v>34000000</v>
      </c>
      <c r="N18" s="60">
        <v>34000000</v>
      </c>
    </row>
    <row r="19" spans="2:14" x14ac:dyDescent="0.2">
      <c r="B19" s="89" t="s">
        <v>54</v>
      </c>
      <c r="C19" s="60">
        <v>70000000</v>
      </c>
      <c r="D19" s="60">
        <v>70000000</v>
      </c>
      <c r="E19" s="60">
        <v>0</v>
      </c>
      <c r="F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</row>
    <row r="20" spans="2:14" x14ac:dyDescent="0.2">
      <c r="B20" s="89" t="s">
        <v>55</v>
      </c>
      <c r="C20" s="60">
        <v>48000000</v>
      </c>
      <c r="D20" s="60">
        <v>46000000</v>
      </c>
      <c r="E20" s="60">
        <v>39000000</v>
      </c>
      <c r="F20" s="60">
        <v>33000000</v>
      </c>
      <c r="H20" s="60">
        <v>28000000</v>
      </c>
      <c r="I20" s="60">
        <v>36000000</v>
      </c>
      <c r="J20" s="60">
        <v>30000000</v>
      </c>
      <c r="K20" s="60">
        <v>26000000</v>
      </c>
      <c r="L20" s="60">
        <v>23000000</v>
      </c>
      <c r="M20" s="60">
        <v>19000000</v>
      </c>
      <c r="N20" s="60">
        <v>17000000</v>
      </c>
    </row>
    <row r="21" spans="2:14" x14ac:dyDescent="0.2">
      <c r="B21" s="89" t="s">
        <v>56</v>
      </c>
      <c r="C21" s="60">
        <v>-54000000</v>
      </c>
      <c r="D21" s="60">
        <v>-61000000</v>
      </c>
      <c r="E21" s="60">
        <v>-58000000</v>
      </c>
      <c r="F21" s="60">
        <v>-56000000</v>
      </c>
      <c r="H21" s="60">
        <v>-53000000</v>
      </c>
      <c r="I21" s="60">
        <v>-48000000</v>
      </c>
      <c r="J21" s="60">
        <v>-33000000</v>
      </c>
      <c r="K21" s="60">
        <v>-31000000</v>
      </c>
      <c r="L21" s="60">
        <v>-30000000</v>
      </c>
      <c r="M21" s="60">
        <v>-28000000</v>
      </c>
      <c r="N21" s="60">
        <v>-27000000</v>
      </c>
    </row>
    <row r="22" spans="2:14" x14ac:dyDescent="0.2"/>
  </sheetData>
  <mergeCells count="2">
    <mergeCell ref="A5:B5"/>
    <mergeCell ref="A6:B6"/>
  </mergeCells>
  <hyperlinks>
    <hyperlink ref="N2" location="Index!A1" display="Back" xr:uid="{D9116596-7402-402F-8F19-A5EC4D4B7D65}"/>
  </hyperlinks>
  <pageMargins left="0.75" right="0.75" top="1" bottom="1" header="0.5" footer="0.5"/>
  <pageSetup scale="5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1F82-FB85-4DDE-A74D-F26BEB97D1C2}">
  <sheetPr>
    <pageSetUpPr fitToPage="1"/>
  </sheetPr>
  <dimension ref="A1:T70"/>
  <sheetViews>
    <sheetView showRuler="0" zoomScaleNormal="100" workbookViewId="0"/>
  </sheetViews>
  <sheetFormatPr defaultColWidth="0" defaultRowHeight="12.75" zeroHeight="1" x14ac:dyDescent="0.2"/>
  <cols>
    <col min="1" max="1" width="62.42578125" style="53" customWidth="1"/>
    <col min="2" max="2" width="0.85546875" style="53" customWidth="1"/>
    <col min="3" max="6" width="12.85546875" style="53" customWidth="1"/>
    <col min="7" max="7" width="1" style="53" customWidth="1"/>
    <col min="8" max="8" width="12.85546875" style="53" customWidth="1"/>
    <col min="9" max="9" width="0.85546875" style="53" customWidth="1"/>
    <col min="10" max="13" width="12.85546875" style="53" customWidth="1"/>
    <col min="14" max="14" width="0.85546875" style="53" customWidth="1"/>
    <col min="15" max="15" width="12.85546875" style="53" customWidth="1"/>
    <col min="16" max="16" width="0.85546875" style="53" customWidth="1"/>
    <col min="17" max="19" width="12.85546875" style="53" customWidth="1"/>
    <col min="20" max="20" width="13.7109375" style="53" customWidth="1"/>
    <col min="21" max="16384" width="13.7109375" style="53" hidden="1"/>
  </cols>
  <sheetData>
    <row r="1" spans="1:19" x14ac:dyDescent="0.2"/>
    <row r="2" spans="1:19" ht="54.2" customHeight="1" x14ac:dyDescent="0.2">
      <c r="A2" s="51"/>
      <c r="S2" s="93" t="s">
        <v>10</v>
      </c>
    </row>
    <row r="3" spans="1:19" x14ac:dyDescent="0.2"/>
    <row r="4" spans="1:19" x14ac:dyDescent="0.2"/>
    <row r="5" spans="1:19" x14ac:dyDescent="0.2">
      <c r="A5" s="58" t="s">
        <v>57</v>
      </c>
      <c r="H5"/>
      <c r="O5"/>
    </row>
    <row r="6" spans="1:19" x14ac:dyDescent="0.2">
      <c r="A6" s="98" t="s">
        <v>22</v>
      </c>
      <c r="C6" s="54" t="s">
        <v>128</v>
      </c>
      <c r="D6" s="54" t="s">
        <v>129</v>
      </c>
      <c r="E6" s="54" t="s">
        <v>130</v>
      </c>
      <c r="F6" s="54" t="s">
        <v>131</v>
      </c>
      <c r="H6" s="2" t="s">
        <v>132</v>
      </c>
      <c r="J6" s="54" t="s">
        <v>133</v>
      </c>
      <c r="K6" s="54" t="s">
        <v>134</v>
      </c>
      <c r="L6" s="54" t="s">
        <v>135</v>
      </c>
      <c r="M6" s="54" t="s">
        <v>136</v>
      </c>
      <c r="O6" s="2" t="s">
        <v>137</v>
      </c>
      <c r="Q6" s="54" t="s">
        <v>138</v>
      </c>
      <c r="R6" s="54" t="s">
        <v>139</v>
      </c>
      <c r="S6" s="54" t="s">
        <v>140</v>
      </c>
    </row>
    <row r="7" spans="1:19" ht="16.7" customHeight="1" x14ac:dyDescent="0.2">
      <c r="A7" s="91" t="s">
        <v>58</v>
      </c>
      <c r="C7" s="55"/>
      <c r="D7" s="55"/>
      <c r="E7" s="55"/>
      <c r="F7" s="55"/>
      <c r="H7" s="3"/>
      <c r="J7" s="55"/>
      <c r="K7" s="55"/>
      <c r="L7" s="55"/>
      <c r="M7" s="55"/>
      <c r="O7" s="3"/>
      <c r="Q7" s="55"/>
      <c r="R7" s="55"/>
      <c r="S7" s="55"/>
    </row>
    <row r="8" spans="1:19" ht="16.7" customHeight="1" x14ac:dyDescent="0.2">
      <c r="A8" s="58" t="s">
        <v>197</v>
      </c>
      <c r="C8" s="88">
        <v>-6000000</v>
      </c>
      <c r="D8" s="88">
        <v>-4000000</v>
      </c>
      <c r="E8" s="88">
        <v>-17000000</v>
      </c>
      <c r="F8" s="88">
        <v>208000000</v>
      </c>
      <c r="H8" s="24">
        <f t="shared" ref="H8:H25" si="0">SUM(C8:F8)</f>
        <v>181000000</v>
      </c>
      <c r="J8" s="88">
        <v>-50000000</v>
      </c>
      <c r="K8" s="88">
        <v>11000000</v>
      </c>
      <c r="L8" s="88">
        <v>-237000000</v>
      </c>
      <c r="M8" s="88">
        <v>-140000000</v>
      </c>
      <c r="O8" s="24">
        <f t="shared" ref="O8:O17" si="1">SUM(J8:M8)</f>
        <v>-416000000</v>
      </c>
      <c r="Q8" s="88">
        <v>-308000000</v>
      </c>
      <c r="R8" s="88">
        <v>-1029000000</v>
      </c>
      <c r="S8" s="88">
        <v>-16000000</v>
      </c>
    </row>
    <row r="9" spans="1:19" ht="16.7" customHeight="1" x14ac:dyDescent="0.2">
      <c r="A9" s="59" t="s">
        <v>144</v>
      </c>
      <c r="C9" s="60">
        <v>125000000</v>
      </c>
      <c r="D9" s="60">
        <v>129000000</v>
      </c>
      <c r="E9" s="60">
        <v>122000000</v>
      </c>
      <c r="F9" s="60">
        <v>119000000</v>
      </c>
      <c r="H9" s="6">
        <f t="shared" si="0"/>
        <v>495000000</v>
      </c>
      <c r="J9" s="60">
        <v>116000000</v>
      </c>
      <c r="K9" s="60">
        <v>116000000</v>
      </c>
      <c r="L9" s="60">
        <v>113000000</v>
      </c>
      <c r="M9" s="60">
        <v>115000000</v>
      </c>
      <c r="O9" s="6">
        <f t="shared" si="1"/>
        <v>460000000</v>
      </c>
      <c r="Q9" s="60">
        <v>115000000</v>
      </c>
      <c r="R9" s="60">
        <v>112000000</v>
      </c>
      <c r="S9" s="60">
        <v>115000000</v>
      </c>
    </row>
    <row r="10" spans="1:19" ht="16.7" customHeight="1" x14ac:dyDescent="0.2">
      <c r="A10" s="59" t="s">
        <v>159</v>
      </c>
      <c r="C10" s="60">
        <v>0</v>
      </c>
      <c r="D10" s="60">
        <v>1000000</v>
      </c>
      <c r="E10" s="60">
        <v>1000000</v>
      </c>
      <c r="F10" s="60">
        <v>0</v>
      </c>
      <c r="H10" s="6">
        <f t="shared" si="0"/>
        <v>2000000</v>
      </c>
      <c r="J10" s="60">
        <v>1000000</v>
      </c>
      <c r="K10" s="60">
        <v>1000000</v>
      </c>
      <c r="L10" s="60">
        <v>0</v>
      </c>
      <c r="M10" s="60">
        <v>1000000</v>
      </c>
      <c r="O10" s="6">
        <f t="shared" si="1"/>
        <v>3000000</v>
      </c>
      <c r="Q10" s="60">
        <v>1000000</v>
      </c>
      <c r="R10" s="60">
        <v>0</v>
      </c>
      <c r="S10" s="60">
        <v>1000000</v>
      </c>
    </row>
    <row r="11" spans="1:19" ht="16.7" customHeight="1" x14ac:dyDescent="0.2">
      <c r="A11" s="59" t="s">
        <v>147</v>
      </c>
      <c r="C11" s="60">
        <v>0</v>
      </c>
      <c r="D11" s="60">
        <v>0</v>
      </c>
      <c r="E11" s="60">
        <v>0</v>
      </c>
      <c r="F11" s="60">
        <v>0</v>
      </c>
      <c r="H11" s="6">
        <f t="shared" si="0"/>
        <v>0</v>
      </c>
      <c r="J11" s="60">
        <v>0</v>
      </c>
      <c r="K11" s="60">
        <v>0</v>
      </c>
      <c r="L11" s="60">
        <v>0</v>
      </c>
      <c r="M11" s="60">
        <v>0</v>
      </c>
      <c r="O11" s="6">
        <f t="shared" si="1"/>
        <v>0</v>
      </c>
      <c r="Q11" s="60">
        <v>284000000</v>
      </c>
      <c r="R11" s="60">
        <v>1067000000</v>
      </c>
      <c r="S11" s="60">
        <v>0</v>
      </c>
    </row>
    <row r="12" spans="1:19" ht="16.7" customHeight="1" x14ac:dyDescent="0.2">
      <c r="A12" s="59" t="s">
        <v>198</v>
      </c>
      <c r="C12" s="60">
        <v>-6000000</v>
      </c>
      <c r="D12" s="60">
        <v>-25000000</v>
      </c>
      <c r="E12" s="60">
        <v>24000000</v>
      </c>
      <c r="F12" s="60">
        <v>-223000000</v>
      </c>
      <c r="H12" s="6">
        <f t="shared" si="0"/>
        <v>-230000000</v>
      </c>
      <c r="J12" s="60">
        <v>-8000000</v>
      </c>
      <c r="K12" s="60">
        <v>-39000000</v>
      </c>
      <c r="L12" s="60">
        <v>-43000000</v>
      </c>
      <c r="M12" s="60">
        <v>15000000</v>
      </c>
      <c r="O12" s="6">
        <f t="shared" si="1"/>
        <v>-75000000</v>
      </c>
      <c r="Q12" s="60">
        <v>-45000000</v>
      </c>
      <c r="R12" s="60">
        <v>-95000000</v>
      </c>
      <c r="S12" s="60">
        <v>-8000000</v>
      </c>
    </row>
    <row r="13" spans="1:19" ht="16.7" customHeight="1" x14ac:dyDescent="0.2">
      <c r="A13" s="59" t="s">
        <v>199</v>
      </c>
      <c r="C13" s="60">
        <v>-3000000</v>
      </c>
      <c r="D13" s="60">
        <v>-4000000</v>
      </c>
      <c r="E13" s="60">
        <v>-3000000</v>
      </c>
      <c r="F13" s="60">
        <v>0</v>
      </c>
      <c r="H13" s="6">
        <f t="shared" si="0"/>
        <v>-10000000</v>
      </c>
      <c r="J13" s="60">
        <v>-1000000</v>
      </c>
      <c r="K13" s="60">
        <v>0</v>
      </c>
      <c r="L13" s="60">
        <v>0</v>
      </c>
      <c r="M13" s="60">
        <v>-1000000</v>
      </c>
      <c r="O13" s="6">
        <f t="shared" si="1"/>
        <v>-2000000</v>
      </c>
      <c r="Q13" s="60">
        <v>-1000000</v>
      </c>
      <c r="R13" s="60">
        <v>0</v>
      </c>
      <c r="S13" s="60">
        <v>-2000000</v>
      </c>
    </row>
    <row r="14" spans="1:19" ht="16.7" customHeight="1" x14ac:dyDescent="0.2">
      <c r="A14" s="59" t="s">
        <v>200</v>
      </c>
      <c r="C14" s="60">
        <v>2000000</v>
      </c>
      <c r="D14" s="60">
        <v>2000000</v>
      </c>
      <c r="E14" s="60">
        <v>3000000</v>
      </c>
      <c r="F14" s="60">
        <v>2000000</v>
      </c>
      <c r="H14" s="6">
        <f t="shared" si="0"/>
        <v>9000000</v>
      </c>
      <c r="J14" s="60">
        <v>2000000</v>
      </c>
      <c r="K14" s="60">
        <v>6000000</v>
      </c>
      <c r="L14" s="60">
        <v>1000000</v>
      </c>
      <c r="M14" s="60">
        <v>2000000</v>
      </c>
      <c r="O14" s="6">
        <f t="shared" si="1"/>
        <v>11000000</v>
      </c>
      <c r="Q14" s="60">
        <v>2000000</v>
      </c>
      <c r="R14" s="60">
        <v>1000000</v>
      </c>
      <c r="S14" s="60">
        <v>2000000</v>
      </c>
    </row>
    <row r="15" spans="1:19" ht="16.7" customHeight="1" x14ac:dyDescent="0.2">
      <c r="A15" s="59" t="s">
        <v>59</v>
      </c>
      <c r="C15" s="60">
        <v>0</v>
      </c>
      <c r="D15" s="60">
        <v>0</v>
      </c>
      <c r="E15" s="60">
        <v>0</v>
      </c>
      <c r="F15" s="60">
        <v>0</v>
      </c>
      <c r="H15" s="6">
        <f t="shared" si="0"/>
        <v>0</v>
      </c>
      <c r="J15" s="60">
        <v>0</v>
      </c>
      <c r="K15" s="60">
        <v>0</v>
      </c>
      <c r="L15" s="60">
        <v>108000000</v>
      </c>
      <c r="M15" s="60">
        <v>0</v>
      </c>
      <c r="O15" s="6">
        <f t="shared" si="1"/>
        <v>108000000</v>
      </c>
      <c r="Q15" s="60">
        <v>0</v>
      </c>
      <c r="R15" s="60">
        <v>0</v>
      </c>
      <c r="S15" s="60">
        <v>0</v>
      </c>
    </row>
    <row r="16" spans="1:19" ht="16.7" customHeight="1" x14ac:dyDescent="0.2">
      <c r="A16" s="59" t="s">
        <v>148</v>
      </c>
      <c r="C16" s="60">
        <v>0</v>
      </c>
      <c r="D16" s="60">
        <v>-25000000</v>
      </c>
      <c r="E16" s="60">
        <v>-16000000</v>
      </c>
      <c r="F16" s="60">
        <v>-1000000</v>
      </c>
      <c r="H16" s="6">
        <f t="shared" si="0"/>
        <v>-42000000</v>
      </c>
      <c r="J16" s="60">
        <v>15000000</v>
      </c>
      <c r="K16" s="60">
        <v>-60000000</v>
      </c>
      <c r="L16" s="60">
        <v>54000000</v>
      </c>
      <c r="M16" s="60">
        <v>33000000</v>
      </c>
      <c r="O16" s="6">
        <f t="shared" si="1"/>
        <v>42000000</v>
      </c>
      <c r="Q16" s="60">
        <v>14000000</v>
      </c>
      <c r="R16" s="60">
        <v>2000000</v>
      </c>
      <c r="S16" s="60">
        <v>3000000</v>
      </c>
    </row>
    <row r="17" spans="1:19" ht="16.7" customHeight="1" x14ac:dyDescent="0.2">
      <c r="A17" s="59" t="s">
        <v>201</v>
      </c>
      <c r="C17" s="60">
        <v>6000000</v>
      </c>
      <c r="D17" s="60">
        <v>12000000</v>
      </c>
      <c r="E17" s="60">
        <v>8000000</v>
      </c>
      <c r="F17" s="60">
        <v>14000000</v>
      </c>
      <c r="H17" s="6">
        <f t="shared" si="0"/>
        <v>40000000</v>
      </c>
      <c r="J17" s="60">
        <v>7000000</v>
      </c>
      <c r="K17" s="60">
        <v>12000000</v>
      </c>
      <c r="L17" s="60">
        <v>11000000</v>
      </c>
      <c r="M17" s="60">
        <v>8000000</v>
      </c>
      <c r="O17" s="6">
        <f t="shared" si="1"/>
        <v>38000000</v>
      </c>
      <c r="Q17" s="60">
        <v>7000000</v>
      </c>
      <c r="R17" s="60">
        <v>7000000</v>
      </c>
      <c r="S17" s="60">
        <v>5000000</v>
      </c>
    </row>
    <row r="18" spans="1:19" ht="16.7" customHeight="1" x14ac:dyDescent="0.2">
      <c r="A18" s="59" t="s">
        <v>202</v>
      </c>
      <c r="H18" s="6">
        <f t="shared" si="0"/>
        <v>0</v>
      </c>
      <c r="O18" s="5"/>
    </row>
    <row r="19" spans="1:19" ht="16.7" customHeight="1" x14ac:dyDescent="0.2">
      <c r="A19" s="73" t="s">
        <v>203</v>
      </c>
      <c r="C19" s="60">
        <v>-110000000</v>
      </c>
      <c r="D19" s="60">
        <v>40000000</v>
      </c>
      <c r="E19" s="60">
        <v>-6000000</v>
      </c>
      <c r="F19" s="60">
        <v>107000000</v>
      </c>
      <c r="H19" s="6">
        <f t="shared" si="0"/>
        <v>31000000</v>
      </c>
      <c r="J19" s="60">
        <v>-75000000</v>
      </c>
      <c r="K19" s="60">
        <v>89000000</v>
      </c>
      <c r="L19" s="60">
        <v>-54000000</v>
      </c>
      <c r="M19" s="60">
        <v>173000000</v>
      </c>
      <c r="N19" s="60">
        <v>0</v>
      </c>
      <c r="O19" s="6">
        <f t="shared" ref="O19:O25" si="2">SUM(J19:M19)</f>
        <v>133000000</v>
      </c>
      <c r="Q19" s="60">
        <v>-60000000</v>
      </c>
      <c r="R19" s="60">
        <v>-4000000</v>
      </c>
      <c r="S19" s="60">
        <v>-20000000</v>
      </c>
    </row>
    <row r="20" spans="1:19" ht="29.1" customHeight="1" x14ac:dyDescent="0.2">
      <c r="A20" s="73" t="s">
        <v>204</v>
      </c>
      <c r="C20" s="60">
        <v>-34000000</v>
      </c>
      <c r="D20" s="60">
        <v>-13000000</v>
      </c>
      <c r="E20" s="60">
        <v>12000000</v>
      </c>
      <c r="F20" s="60">
        <v>3000000</v>
      </c>
      <c r="H20" s="6">
        <f t="shared" si="0"/>
        <v>-32000000</v>
      </c>
      <c r="J20" s="60">
        <v>-49000000</v>
      </c>
      <c r="K20" s="60">
        <v>-46000000</v>
      </c>
      <c r="L20" s="60">
        <v>-21000000</v>
      </c>
      <c r="M20" s="60">
        <v>5000000</v>
      </c>
      <c r="O20" s="6">
        <f t="shared" si="2"/>
        <v>-111000000</v>
      </c>
      <c r="Q20" s="60">
        <v>-112000000</v>
      </c>
      <c r="R20" s="60">
        <v>33000000</v>
      </c>
      <c r="S20" s="60">
        <v>45000000</v>
      </c>
    </row>
    <row r="21" spans="1:19" ht="29.1" customHeight="1" x14ac:dyDescent="0.2">
      <c r="A21" s="73" t="s">
        <v>205</v>
      </c>
      <c r="C21" s="60">
        <v>-49000000</v>
      </c>
      <c r="D21" s="60">
        <v>-36000000</v>
      </c>
      <c r="E21" s="60">
        <v>-1000000</v>
      </c>
      <c r="F21" s="60">
        <v>37000000</v>
      </c>
      <c r="H21" s="6">
        <f t="shared" si="0"/>
        <v>-49000000</v>
      </c>
      <c r="J21" s="60">
        <v>-40000000</v>
      </c>
      <c r="K21" s="60">
        <v>15000000</v>
      </c>
      <c r="L21" s="60">
        <v>-11000000</v>
      </c>
      <c r="M21" s="60">
        <v>-20000000</v>
      </c>
      <c r="O21" s="6">
        <f t="shared" si="2"/>
        <v>-56000000</v>
      </c>
      <c r="Q21" s="60">
        <v>58000000</v>
      </c>
      <c r="R21" s="60">
        <v>-140000000</v>
      </c>
      <c r="S21" s="60">
        <v>-46000000</v>
      </c>
    </row>
    <row r="22" spans="1:19" ht="16.7" customHeight="1" x14ac:dyDescent="0.2">
      <c r="A22" s="73" t="s">
        <v>206</v>
      </c>
      <c r="C22" s="60">
        <v>3000000</v>
      </c>
      <c r="D22" s="60">
        <v>21000000</v>
      </c>
      <c r="E22" s="60">
        <v>1000000</v>
      </c>
      <c r="F22" s="60">
        <v>9000000</v>
      </c>
      <c r="H22" s="6">
        <f t="shared" si="0"/>
        <v>34000000</v>
      </c>
      <c r="J22" s="60">
        <v>7000000</v>
      </c>
      <c r="K22" s="60">
        <v>-3000000</v>
      </c>
      <c r="L22" s="60">
        <v>12000000</v>
      </c>
      <c r="M22" s="60">
        <v>-8000000</v>
      </c>
      <c r="N22" s="60">
        <v>0</v>
      </c>
      <c r="O22" s="6">
        <f t="shared" si="2"/>
        <v>8000000</v>
      </c>
      <c r="Q22" s="60">
        <v>4000000</v>
      </c>
      <c r="R22" s="60">
        <v>4000000</v>
      </c>
      <c r="S22" s="60">
        <v>-4000000</v>
      </c>
    </row>
    <row r="23" spans="1:19" ht="29.1" customHeight="1" x14ac:dyDescent="0.2">
      <c r="A23" s="73" t="s">
        <v>207</v>
      </c>
      <c r="C23" s="60">
        <v>-17000000</v>
      </c>
      <c r="D23" s="60">
        <v>-37000000</v>
      </c>
      <c r="E23" s="60">
        <v>-26000000</v>
      </c>
      <c r="F23" s="60">
        <v>-45000000</v>
      </c>
      <c r="H23" s="6">
        <f t="shared" si="0"/>
        <v>-125000000</v>
      </c>
      <c r="J23" s="60">
        <v>43000000</v>
      </c>
      <c r="K23" s="60">
        <v>-54000000</v>
      </c>
      <c r="L23" s="60">
        <v>49000000</v>
      </c>
      <c r="M23" s="60">
        <v>123000000</v>
      </c>
      <c r="O23" s="6">
        <f t="shared" si="2"/>
        <v>161000000</v>
      </c>
      <c r="Q23" s="60">
        <v>-12000000</v>
      </c>
      <c r="R23" s="60">
        <v>-130000000</v>
      </c>
      <c r="S23" s="60">
        <v>-57000000</v>
      </c>
    </row>
    <row r="24" spans="1:19" ht="16.7" customHeight="1" x14ac:dyDescent="0.2">
      <c r="A24" s="73" t="s">
        <v>208</v>
      </c>
      <c r="C24" s="60">
        <v>-9000000</v>
      </c>
      <c r="D24" s="60">
        <v>7000000</v>
      </c>
      <c r="E24" s="60">
        <v>5000000</v>
      </c>
      <c r="F24" s="60">
        <v>8000000</v>
      </c>
      <c r="H24" s="6">
        <f t="shared" si="0"/>
        <v>11000000</v>
      </c>
      <c r="J24" s="60">
        <v>-5000000</v>
      </c>
      <c r="K24" s="60">
        <v>53000000</v>
      </c>
      <c r="L24" s="60">
        <v>-12000000</v>
      </c>
      <c r="M24" s="60">
        <v>-53000000</v>
      </c>
      <c r="O24" s="6">
        <f t="shared" si="2"/>
        <v>-17000000</v>
      </c>
      <c r="Q24" s="60">
        <v>5000000</v>
      </c>
      <c r="R24" s="60">
        <v>-14000000</v>
      </c>
      <c r="S24" s="60">
        <v>0</v>
      </c>
    </row>
    <row r="25" spans="1:19" ht="16.7" customHeight="1" x14ac:dyDescent="0.2">
      <c r="A25" s="61" t="s">
        <v>209</v>
      </c>
      <c r="C25" s="62">
        <v>-9000000</v>
      </c>
      <c r="D25" s="62">
        <v>-1000000</v>
      </c>
      <c r="E25" s="62">
        <v>-3000000</v>
      </c>
      <c r="F25" s="62">
        <v>-2000000</v>
      </c>
      <c r="H25" s="7">
        <f t="shared" si="0"/>
        <v>-15000000</v>
      </c>
      <c r="J25" s="62">
        <v>-1000000</v>
      </c>
      <c r="K25" s="62">
        <v>-3000000</v>
      </c>
      <c r="L25" s="62">
        <v>0</v>
      </c>
      <c r="M25" s="62">
        <v>0</v>
      </c>
      <c r="O25" s="7">
        <f t="shared" si="2"/>
        <v>-4000000</v>
      </c>
      <c r="Q25" s="62">
        <v>-1000000</v>
      </c>
      <c r="R25" s="62">
        <v>1000000</v>
      </c>
      <c r="S25" s="62">
        <v>0</v>
      </c>
    </row>
    <row r="26" spans="1:19" ht="29.1" customHeight="1" x14ac:dyDescent="0.2">
      <c r="A26" s="101" t="s">
        <v>60</v>
      </c>
      <c r="C26" s="102">
        <f>SUM(C8:C25)</f>
        <v>-107000000</v>
      </c>
      <c r="D26" s="102">
        <f>SUM(D8:D25)</f>
        <v>67000000</v>
      </c>
      <c r="E26" s="102">
        <f>SUM(E8:E25)</f>
        <v>104000000</v>
      </c>
      <c r="F26" s="102">
        <f>SUM(F8:F25)</f>
        <v>236000000</v>
      </c>
      <c r="H26" s="25">
        <f>SUM(H8:H25)</f>
        <v>300000000</v>
      </c>
      <c r="J26" s="102">
        <f>SUM(J8:J25)</f>
        <v>-38000000</v>
      </c>
      <c r="K26" s="102">
        <f>SUM(K8:K25)</f>
        <v>98000000</v>
      </c>
      <c r="L26" s="102">
        <f>SUM(L8:L25)</f>
        <v>-30000000</v>
      </c>
      <c r="M26" s="102">
        <f>SUM(M8:M25)</f>
        <v>253000000</v>
      </c>
      <c r="O26" s="25">
        <f>SUM(O8:O25)</f>
        <v>283000000</v>
      </c>
      <c r="Q26" s="102">
        <f>SUM(Q8:Q25)</f>
        <v>-49000000</v>
      </c>
      <c r="R26" s="102">
        <f>SUM(R8:R25)</f>
        <v>-185000000</v>
      </c>
      <c r="S26" s="102">
        <f>SUM(S8:S25)</f>
        <v>18000000</v>
      </c>
    </row>
    <row r="27" spans="1:19" ht="16.7" customHeight="1" x14ac:dyDescent="0.2">
      <c r="A27" s="55"/>
      <c r="C27" s="55"/>
      <c r="D27" s="55"/>
      <c r="E27" s="55"/>
      <c r="F27" s="55"/>
      <c r="H27" s="3"/>
      <c r="J27" s="55"/>
      <c r="K27" s="55"/>
      <c r="L27" s="55"/>
      <c r="M27" s="55"/>
      <c r="O27" s="3"/>
      <c r="Q27" s="55"/>
      <c r="R27" s="55"/>
      <c r="S27" s="55"/>
    </row>
    <row r="28" spans="1:19" ht="16.7" customHeight="1" x14ac:dyDescent="0.2">
      <c r="A28" s="58" t="s">
        <v>210</v>
      </c>
      <c r="H28" s="5"/>
      <c r="O28" s="5"/>
    </row>
    <row r="29" spans="1:19" ht="16.7" customHeight="1" x14ac:dyDescent="0.2">
      <c r="A29" s="59" t="s">
        <v>211</v>
      </c>
      <c r="C29" s="60">
        <v>-17000000</v>
      </c>
      <c r="D29" s="60">
        <v>-20000000</v>
      </c>
      <c r="E29" s="60">
        <v>-20000000</v>
      </c>
      <c r="F29" s="60">
        <v>-39000000</v>
      </c>
      <c r="H29" s="6">
        <f t="shared" ref="H29:H36" si="3">SUM(C29:F29)</f>
        <v>-96000000</v>
      </c>
      <c r="J29" s="60">
        <v>-33000000</v>
      </c>
      <c r="K29" s="60">
        <v>-43000000</v>
      </c>
      <c r="L29" s="60">
        <v>-43000000</v>
      </c>
      <c r="M29" s="60">
        <v>-60000000</v>
      </c>
      <c r="O29" s="6">
        <f t="shared" ref="O29:O36" si="4">SUM(J29:M29)</f>
        <v>-179000000</v>
      </c>
      <c r="Q29" s="60">
        <v>-53000000</v>
      </c>
      <c r="R29" s="60">
        <v>-23000000</v>
      </c>
      <c r="S29" s="60">
        <v>-33000000</v>
      </c>
    </row>
    <row r="30" spans="1:19" ht="16.7" customHeight="1" x14ac:dyDescent="0.2">
      <c r="A30" s="59" t="s">
        <v>212</v>
      </c>
      <c r="C30" s="60">
        <v>0</v>
      </c>
      <c r="D30" s="60">
        <v>33000000</v>
      </c>
      <c r="E30" s="60">
        <v>0</v>
      </c>
      <c r="F30" s="60">
        <v>0</v>
      </c>
      <c r="H30" s="6">
        <f t="shared" si="3"/>
        <v>33000000</v>
      </c>
      <c r="J30" s="60">
        <v>0</v>
      </c>
      <c r="K30" s="60">
        <v>12000000</v>
      </c>
      <c r="L30" s="60">
        <v>0</v>
      </c>
      <c r="M30" s="60">
        <v>1000000</v>
      </c>
      <c r="O30" s="6">
        <f t="shared" si="4"/>
        <v>13000000</v>
      </c>
      <c r="Q30" s="60">
        <v>1000000</v>
      </c>
      <c r="R30" s="60">
        <v>1000000</v>
      </c>
      <c r="S30" s="60">
        <v>0</v>
      </c>
    </row>
    <row r="31" spans="1:19" ht="16.7" customHeight="1" x14ac:dyDescent="0.2">
      <c r="A31" s="59" t="s">
        <v>213</v>
      </c>
      <c r="C31" s="60">
        <v>-8000000</v>
      </c>
      <c r="D31" s="60">
        <v>-7000000</v>
      </c>
      <c r="E31" s="60">
        <v>-11000000</v>
      </c>
      <c r="F31" s="60">
        <v>-10000000</v>
      </c>
      <c r="H31" s="6">
        <f t="shared" si="3"/>
        <v>-36000000</v>
      </c>
      <c r="J31" s="60">
        <v>-6000000</v>
      </c>
      <c r="K31" s="60">
        <v>-8000000</v>
      </c>
      <c r="L31" s="60">
        <v>-17000000</v>
      </c>
      <c r="M31" s="60">
        <v>-14000000</v>
      </c>
      <c r="O31" s="6">
        <f t="shared" si="4"/>
        <v>-45000000</v>
      </c>
      <c r="Q31" s="60">
        <v>-17000000</v>
      </c>
      <c r="R31" s="60">
        <v>-20000000</v>
      </c>
      <c r="S31" s="60">
        <v>-12000000</v>
      </c>
    </row>
    <row r="32" spans="1:19" ht="16.7" customHeight="1" x14ac:dyDescent="0.2">
      <c r="A32" s="59" t="s">
        <v>214</v>
      </c>
      <c r="C32" s="60">
        <v>0</v>
      </c>
      <c r="D32" s="60">
        <v>0</v>
      </c>
      <c r="E32" s="60">
        <v>0</v>
      </c>
      <c r="F32" s="60">
        <v>0</v>
      </c>
      <c r="H32" s="6">
        <f t="shared" si="3"/>
        <v>0</v>
      </c>
      <c r="J32" s="60">
        <v>0</v>
      </c>
      <c r="K32" s="60">
        <v>0</v>
      </c>
      <c r="L32" s="60">
        <v>0</v>
      </c>
      <c r="M32" s="60">
        <v>0</v>
      </c>
      <c r="O32" s="6">
        <f t="shared" si="4"/>
        <v>0</v>
      </c>
      <c r="Q32" s="60">
        <v>-90000000</v>
      </c>
      <c r="R32" s="60">
        <v>0</v>
      </c>
      <c r="S32" s="60">
        <v>0</v>
      </c>
    </row>
    <row r="33" spans="1:19" ht="16.7" customHeight="1" x14ac:dyDescent="0.2">
      <c r="A33" s="59" t="s">
        <v>61</v>
      </c>
      <c r="C33" s="60">
        <v>0</v>
      </c>
      <c r="D33" s="60">
        <v>0</v>
      </c>
      <c r="E33" s="60">
        <v>56000000</v>
      </c>
      <c r="F33" s="60">
        <v>0</v>
      </c>
      <c r="H33" s="6">
        <f t="shared" si="3"/>
        <v>56000000</v>
      </c>
      <c r="J33" s="60">
        <v>0</v>
      </c>
      <c r="K33" s="60">
        <v>400000000</v>
      </c>
      <c r="L33" s="60">
        <v>272000000</v>
      </c>
      <c r="M33" s="60">
        <v>3000000</v>
      </c>
      <c r="O33" s="6">
        <f t="shared" si="4"/>
        <v>675000000</v>
      </c>
      <c r="Q33" s="60">
        <v>0</v>
      </c>
      <c r="R33" s="60">
        <v>0</v>
      </c>
      <c r="S33" s="60">
        <v>0</v>
      </c>
    </row>
    <row r="34" spans="1:19" ht="16.7" customHeight="1" x14ac:dyDescent="0.2">
      <c r="A34" s="59" t="s">
        <v>215</v>
      </c>
      <c r="C34" s="60">
        <v>0</v>
      </c>
      <c r="D34" s="60">
        <v>0</v>
      </c>
      <c r="E34" s="60">
        <v>0</v>
      </c>
      <c r="F34" s="60">
        <v>0</v>
      </c>
      <c r="H34" s="6">
        <f t="shared" si="3"/>
        <v>0</v>
      </c>
      <c r="J34" s="60">
        <v>0</v>
      </c>
      <c r="K34" s="60">
        <v>0</v>
      </c>
      <c r="L34" s="60">
        <v>0</v>
      </c>
      <c r="M34" s="60">
        <v>0</v>
      </c>
      <c r="O34" s="6">
        <f t="shared" si="4"/>
        <v>0</v>
      </c>
      <c r="Q34" s="60">
        <v>-9000000</v>
      </c>
      <c r="R34" s="60">
        <v>1000000</v>
      </c>
      <c r="S34" s="60">
        <v>1000000</v>
      </c>
    </row>
    <row r="35" spans="1:19" ht="16.7" customHeight="1" x14ac:dyDescent="0.2">
      <c r="A35" s="59" t="s">
        <v>216</v>
      </c>
      <c r="C35" s="60">
        <v>0</v>
      </c>
      <c r="D35" s="60">
        <v>0</v>
      </c>
      <c r="E35" s="60">
        <v>117000000</v>
      </c>
      <c r="F35" s="60">
        <v>0</v>
      </c>
      <c r="H35" s="6">
        <f t="shared" si="3"/>
        <v>117000000</v>
      </c>
      <c r="J35" s="60">
        <v>0</v>
      </c>
      <c r="K35" s="60">
        <v>0</v>
      </c>
      <c r="L35" s="60">
        <v>0</v>
      </c>
      <c r="M35" s="60">
        <v>1000000</v>
      </c>
      <c r="O35" s="6">
        <f t="shared" si="4"/>
        <v>1000000</v>
      </c>
      <c r="Q35" s="60">
        <v>0</v>
      </c>
      <c r="R35" s="60">
        <v>0</v>
      </c>
      <c r="S35" s="60">
        <v>0</v>
      </c>
    </row>
    <row r="36" spans="1:19" ht="16.7" customHeight="1" x14ac:dyDescent="0.2">
      <c r="A36" s="61" t="s">
        <v>217</v>
      </c>
      <c r="C36" s="62">
        <v>0</v>
      </c>
      <c r="D36" s="62">
        <v>0</v>
      </c>
      <c r="E36" s="62">
        <v>-1000000</v>
      </c>
      <c r="F36" s="62">
        <v>1000000</v>
      </c>
      <c r="H36" s="7">
        <f t="shared" si="3"/>
        <v>0</v>
      </c>
      <c r="J36" s="62">
        <v>0</v>
      </c>
      <c r="K36" s="62">
        <v>0</v>
      </c>
      <c r="L36" s="62">
        <v>0</v>
      </c>
      <c r="M36" s="62">
        <v>-5000000</v>
      </c>
      <c r="O36" s="7">
        <f t="shared" si="4"/>
        <v>-5000000</v>
      </c>
      <c r="Q36" s="62">
        <v>0</v>
      </c>
      <c r="R36" s="62">
        <v>0</v>
      </c>
      <c r="S36" s="62">
        <v>0</v>
      </c>
    </row>
    <row r="37" spans="1:19" ht="29.1" customHeight="1" x14ac:dyDescent="0.2">
      <c r="A37" s="103" t="s">
        <v>218</v>
      </c>
      <c r="C37" s="102">
        <f>SUM(C29:C36)</f>
        <v>-25000000</v>
      </c>
      <c r="D37" s="102">
        <f>SUM(D29:D36)</f>
        <v>6000000</v>
      </c>
      <c r="E37" s="102">
        <f>SUM(E29:E36)</f>
        <v>141000000</v>
      </c>
      <c r="F37" s="102">
        <f>SUM(F29:F36)</f>
        <v>-48000000</v>
      </c>
      <c r="H37" s="25">
        <f>SUM(H29:H36)</f>
        <v>74000000</v>
      </c>
      <c r="J37" s="102">
        <f>SUM(J29:J36)</f>
        <v>-39000000</v>
      </c>
      <c r="K37" s="102">
        <f>SUM(K29:K36)</f>
        <v>361000000</v>
      </c>
      <c r="L37" s="102">
        <f>SUM(L29:L36)</f>
        <v>212000000</v>
      </c>
      <c r="M37" s="102">
        <f>SUM(M29:M36)</f>
        <v>-74000000</v>
      </c>
      <c r="O37" s="25">
        <f>SUM(O29:O36)</f>
        <v>460000000</v>
      </c>
      <c r="Q37" s="102">
        <f>SUM(Q29:Q36)</f>
        <v>-168000000</v>
      </c>
      <c r="R37" s="102">
        <f>SUM(R29:R36)</f>
        <v>-41000000</v>
      </c>
      <c r="S37" s="102">
        <f>SUM(S29:S36)</f>
        <v>-44000000</v>
      </c>
    </row>
    <row r="38" spans="1:19" ht="16.7" customHeight="1" x14ac:dyDescent="0.2">
      <c r="A38" s="55"/>
      <c r="C38" s="55"/>
      <c r="D38" s="55"/>
      <c r="E38" s="55"/>
      <c r="F38" s="55"/>
      <c r="H38" s="3"/>
      <c r="J38" s="55"/>
      <c r="K38" s="55"/>
      <c r="L38" s="55"/>
      <c r="M38" s="55"/>
      <c r="O38" s="3"/>
      <c r="Q38" s="55"/>
      <c r="R38" s="55"/>
      <c r="S38" s="55"/>
    </row>
    <row r="39" spans="1:19" ht="16.7" customHeight="1" x14ac:dyDescent="0.2">
      <c r="A39" s="58" t="s">
        <v>219</v>
      </c>
      <c r="H39" s="5"/>
      <c r="O39" s="5"/>
    </row>
    <row r="40" spans="1:19" ht="16.7" customHeight="1" x14ac:dyDescent="0.2">
      <c r="A40" s="59" t="s">
        <v>220</v>
      </c>
      <c r="C40" s="60">
        <v>306000000</v>
      </c>
      <c r="D40" s="60">
        <v>0</v>
      </c>
      <c r="E40" s="60">
        <v>0</v>
      </c>
      <c r="F40" s="60">
        <v>0</v>
      </c>
      <c r="H40" s="6">
        <f t="shared" ref="H40:H47" si="5">SUM(C40:F40)</f>
        <v>306000000</v>
      </c>
      <c r="J40" s="60">
        <v>0</v>
      </c>
      <c r="K40" s="60">
        <v>0</v>
      </c>
      <c r="L40" s="60">
        <v>0</v>
      </c>
      <c r="M40" s="60">
        <v>0</v>
      </c>
      <c r="O40" s="6">
        <f t="shared" ref="O40:O47" si="6">SUM(J40:M40)</f>
        <v>0</v>
      </c>
      <c r="Q40" s="60">
        <v>0</v>
      </c>
      <c r="R40" s="60">
        <v>0</v>
      </c>
      <c r="S40" s="60">
        <v>0</v>
      </c>
    </row>
    <row r="41" spans="1:19" ht="16.7" customHeight="1" x14ac:dyDescent="0.2">
      <c r="A41" s="59" t="s">
        <v>221</v>
      </c>
      <c r="C41" s="60">
        <v>-1000000</v>
      </c>
      <c r="D41" s="60">
        <v>-8000000</v>
      </c>
      <c r="E41" s="60">
        <v>0</v>
      </c>
      <c r="F41" s="60">
        <v>1000000</v>
      </c>
      <c r="H41" s="6">
        <f t="shared" si="5"/>
        <v>-8000000</v>
      </c>
      <c r="J41" s="60">
        <v>0</v>
      </c>
      <c r="K41" s="60">
        <v>-3000000</v>
      </c>
      <c r="L41" s="60">
        <v>0</v>
      </c>
      <c r="M41" s="60">
        <v>0</v>
      </c>
      <c r="O41" s="6">
        <f t="shared" si="6"/>
        <v>-3000000</v>
      </c>
      <c r="Q41" s="60">
        <v>0</v>
      </c>
      <c r="R41" s="60">
        <v>0</v>
      </c>
      <c r="S41" s="60">
        <v>0</v>
      </c>
    </row>
    <row r="42" spans="1:19" ht="16.7" customHeight="1" x14ac:dyDescent="0.2">
      <c r="A42" s="59" t="s">
        <v>222</v>
      </c>
      <c r="C42" s="60">
        <v>-144000000</v>
      </c>
      <c r="D42" s="60">
        <v>-9000000</v>
      </c>
      <c r="E42" s="60">
        <v>-79000000</v>
      </c>
      <c r="F42" s="60">
        <v>-9000000</v>
      </c>
      <c r="H42" s="6">
        <f t="shared" si="5"/>
        <v>-241000000</v>
      </c>
      <c r="J42" s="60">
        <v>-21000000</v>
      </c>
      <c r="K42" s="60">
        <v>-8000000</v>
      </c>
      <c r="L42" s="60">
        <v>-484000000</v>
      </c>
      <c r="M42" s="60">
        <v>-6000000</v>
      </c>
      <c r="O42" s="6">
        <f t="shared" si="6"/>
        <v>-519000000</v>
      </c>
      <c r="Q42" s="60">
        <v>-14000000</v>
      </c>
      <c r="R42" s="60">
        <v>-14000000</v>
      </c>
      <c r="S42" s="60">
        <v>-14000000</v>
      </c>
    </row>
    <row r="43" spans="1:19" ht="16.7" customHeight="1" x14ac:dyDescent="0.2">
      <c r="A43" s="59" t="s">
        <v>62</v>
      </c>
      <c r="C43" s="60">
        <v>0</v>
      </c>
      <c r="D43" s="60">
        <v>0</v>
      </c>
      <c r="E43" s="60">
        <v>0</v>
      </c>
      <c r="F43" s="60">
        <v>0</v>
      </c>
      <c r="H43" s="6">
        <f t="shared" si="5"/>
        <v>0</v>
      </c>
      <c r="J43" s="60">
        <v>0</v>
      </c>
      <c r="K43" s="60">
        <v>0</v>
      </c>
      <c r="L43" s="60">
        <v>-95000000</v>
      </c>
      <c r="M43" s="60">
        <v>0</v>
      </c>
      <c r="O43" s="6">
        <f t="shared" si="6"/>
        <v>-95000000</v>
      </c>
      <c r="Q43" s="60">
        <v>0</v>
      </c>
      <c r="R43" s="60">
        <v>0</v>
      </c>
      <c r="S43" s="60">
        <v>0</v>
      </c>
    </row>
    <row r="44" spans="1:19" ht="16.7" customHeight="1" x14ac:dyDescent="0.2">
      <c r="A44" s="59" t="s">
        <v>223</v>
      </c>
      <c r="C44" s="60">
        <v>-161000000</v>
      </c>
      <c r="D44" s="60">
        <v>0</v>
      </c>
      <c r="E44" s="60">
        <v>0</v>
      </c>
      <c r="F44" s="60">
        <v>0</v>
      </c>
      <c r="H44" s="6">
        <f t="shared" si="5"/>
        <v>-161000000</v>
      </c>
      <c r="J44" s="60">
        <v>0</v>
      </c>
      <c r="K44" s="60">
        <v>0</v>
      </c>
      <c r="L44" s="60">
        <v>0</v>
      </c>
      <c r="M44" s="60">
        <v>0</v>
      </c>
      <c r="N44" s="60">
        <v>0</v>
      </c>
      <c r="O44" s="6">
        <f t="shared" si="6"/>
        <v>0</v>
      </c>
      <c r="Q44" s="60">
        <v>0</v>
      </c>
      <c r="R44" s="60">
        <v>0</v>
      </c>
      <c r="S44" s="60">
        <v>0</v>
      </c>
    </row>
    <row r="45" spans="1:19" ht="16.7" customHeight="1" x14ac:dyDescent="0.2">
      <c r="A45" s="59" t="s">
        <v>224</v>
      </c>
      <c r="C45" s="60">
        <v>-2000000</v>
      </c>
      <c r="D45" s="60">
        <v>0</v>
      </c>
      <c r="E45" s="60">
        <v>-3000000</v>
      </c>
      <c r="F45" s="60">
        <v>0</v>
      </c>
      <c r="H45" s="6">
        <f t="shared" si="5"/>
        <v>-5000000</v>
      </c>
      <c r="J45" s="60">
        <v>-4000000</v>
      </c>
      <c r="K45" s="60">
        <v>1000000</v>
      </c>
      <c r="L45" s="60">
        <v>-6000000</v>
      </c>
      <c r="M45" s="60">
        <v>-1000000</v>
      </c>
      <c r="O45" s="6">
        <f t="shared" si="6"/>
        <v>-10000000</v>
      </c>
      <c r="Q45" s="60">
        <v>-6000000</v>
      </c>
      <c r="R45" s="60">
        <v>0</v>
      </c>
      <c r="S45" s="60">
        <v>-5000000</v>
      </c>
    </row>
    <row r="46" spans="1:19" ht="16.7" customHeight="1" x14ac:dyDescent="0.2">
      <c r="A46" s="59" t="s">
        <v>225</v>
      </c>
      <c r="C46" s="60">
        <v>-2000000</v>
      </c>
      <c r="D46" s="60">
        <v>-3000000</v>
      </c>
      <c r="E46" s="60">
        <v>-2000000</v>
      </c>
      <c r="F46" s="60">
        <v>-3000000</v>
      </c>
      <c r="H46" s="6">
        <f t="shared" si="5"/>
        <v>-10000000</v>
      </c>
      <c r="J46" s="60">
        <v>-2000000</v>
      </c>
      <c r="K46" s="60">
        <v>-3000000</v>
      </c>
      <c r="L46" s="60">
        <v>-2000000</v>
      </c>
      <c r="M46" s="60">
        <v>-3000000</v>
      </c>
      <c r="O46" s="6">
        <f t="shared" si="6"/>
        <v>-10000000</v>
      </c>
      <c r="Q46" s="60">
        <v>-2000000</v>
      </c>
      <c r="R46" s="60">
        <v>-3000000</v>
      </c>
      <c r="S46" s="60">
        <v>-2000000</v>
      </c>
    </row>
    <row r="47" spans="1:19" ht="16.7" customHeight="1" x14ac:dyDescent="0.2">
      <c r="A47" s="61" t="s">
        <v>226</v>
      </c>
      <c r="C47" s="62">
        <v>-2000000</v>
      </c>
      <c r="D47" s="62">
        <v>1000000</v>
      </c>
      <c r="E47" s="62">
        <v>-2000000</v>
      </c>
      <c r="F47" s="62">
        <v>-2000000</v>
      </c>
      <c r="H47" s="7">
        <f t="shared" si="5"/>
        <v>-5000000</v>
      </c>
      <c r="J47" s="62">
        <v>0</v>
      </c>
      <c r="K47" s="62">
        <v>0</v>
      </c>
      <c r="L47" s="62">
        <v>0</v>
      </c>
      <c r="M47" s="62">
        <v>0</v>
      </c>
      <c r="O47" s="7">
        <f t="shared" si="6"/>
        <v>0</v>
      </c>
      <c r="Q47" s="62">
        <v>0</v>
      </c>
      <c r="R47" s="62">
        <v>0</v>
      </c>
      <c r="S47" s="62">
        <v>0</v>
      </c>
    </row>
    <row r="48" spans="1:19" ht="29.1" customHeight="1" x14ac:dyDescent="0.2">
      <c r="A48" s="101" t="s">
        <v>227</v>
      </c>
      <c r="C48" s="102">
        <f>SUM(C40:C47)</f>
        <v>-6000000</v>
      </c>
      <c r="D48" s="102">
        <f>SUM(D40:D47)</f>
        <v>-19000000</v>
      </c>
      <c r="E48" s="102">
        <f>SUM(E40:E47)</f>
        <v>-86000000</v>
      </c>
      <c r="F48" s="102">
        <f>SUM(F40:F47)</f>
        <v>-13000000</v>
      </c>
      <c r="H48" s="26">
        <f>SUM(H40:H47)</f>
        <v>-124000000</v>
      </c>
      <c r="J48" s="102">
        <f>SUM(J40:J47)</f>
        <v>-27000000</v>
      </c>
      <c r="K48" s="102">
        <f>SUM(K40:K47)</f>
        <v>-13000000</v>
      </c>
      <c r="L48" s="102">
        <f>SUM(L40:L47)</f>
        <v>-587000000</v>
      </c>
      <c r="M48" s="102">
        <f>SUM(M40:M47)</f>
        <v>-10000000</v>
      </c>
      <c r="O48" s="26">
        <f>SUM(O40:O47)</f>
        <v>-637000000</v>
      </c>
      <c r="Q48" s="102">
        <f>SUM(Q40:Q47)</f>
        <v>-22000000</v>
      </c>
      <c r="R48" s="102">
        <f>SUM(R40:R47)</f>
        <v>-17000000</v>
      </c>
      <c r="S48" s="102">
        <f>SUM(S40:S47)</f>
        <v>-21000000</v>
      </c>
    </row>
    <row r="49" spans="1:19" ht="29.1" customHeight="1" x14ac:dyDescent="0.2">
      <c r="A49" s="104" t="s">
        <v>228</v>
      </c>
      <c r="C49" s="82">
        <v>2000000</v>
      </c>
      <c r="D49" s="82">
        <v>0</v>
      </c>
      <c r="E49" s="82">
        <v>0</v>
      </c>
      <c r="F49" s="82">
        <v>-1000000</v>
      </c>
      <c r="H49" s="20">
        <v>1000000</v>
      </c>
      <c r="J49" s="82">
        <v>0</v>
      </c>
      <c r="K49" s="82">
        <v>-6000000</v>
      </c>
      <c r="L49" s="82">
        <v>-3000000</v>
      </c>
      <c r="M49" s="82">
        <v>1000000</v>
      </c>
      <c r="O49" s="20">
        <f>SUM(J49:M49)</f>
        <v>-8000000</v>
      </c>
      <c r="Q49" s="82">
        <v>2000000</v>
      </c>
      <c r="R49" s="82">
        <v>0</v>
      </c>
      <c r="S49" s="82">
        <v>-2000000</v>
      </c>
    </row>
    <row r="50" spans="1:19" ht="16.7" customHeight="1" x14ac:dyDescent="0.2">
      <c r="A50" s="55"/>
      <c r="C50" s="55"/>
      <c r="D50" s="55"/>
      <c r="E50" s="55"/>
      <c r="F50" s="55"/>
      <c r="H50" s="3"/>
      <c r="J50" s="55"/>
      <c r="K50" s="55"/>
      <c r="L50" s="55"/>
      <c r="M50" s="55"/>
      <c r="O50" s="3"/>
      <c r="Q50" s="55"/>
      <c r="R50" s="55"/>
      <c r="S50" s="55"/>
    </row>
    <row r="51" spans="1:19" ht="29.1" customHeight="1" x14ac:dyDescent="0.2">
      <c r="A51" s="59" t="s">
        <v>229</v>
      </c>
      <c r="C51" s="60">
        <f>SUM(C26,C37,C48,C49)</f>
        <v>-136000000</v>
      </c>
      <c r="D51" s="60">
        <f>SUM(D26,D37,D48,D49)</f>
        <v>54000000</v>
      </c>
      <c r="E51" s="60">
        <f>SUM(E26,E37,E48,E49)</f>
        <v>159000000</v>
      </c>
      <c r="F51" s="60">
        <f>SUM(F26,F37,F48,F49)</f>
        <v>174000000</v>
      </c>
      <c r="H51" s="6">
        <f>SUM(H26,H37,H48,H49)</f>
        <v>251000000</v>
      </c>
      <c r="J51" s="60">
        <f>SUM(J26,J37,J48,J49)</f>
        <v>-104000000</v>
      </c>
      <c r="K51" s="60">
        <f>SUM(K26,K37,K48,K49)</f>
        <v>440000000</v>
      </c>
      <c r="L51" s="60">
        <f>SUM(L26,L37,L48,L49)</f>
        <v>-408000000</v>
      </c>
      <c r="M51" s="60">
        <f>SUM(M26,M37,M48,M49)</f>
        <v>170000000</v>
      </c>
      <c r="O51" s="6">
        <f>SUM(O26,O37,O48,O49)</f>
        <v>98000000</v>
      </c>
      <c r="Q51" s="60">
        <f>SUM(Q26,Q37,Q48,Q49)</f>
        <v>-237000000</v>
      </c>
      <c r="R51" s="60">
        <f>SUM(R26,R37,R48,R49)</f>
        <v>-243000000</v>
      </c>
      <c r="S51" s="60">
        <f>SUM(S26,S37,S48,S49)</f>
        <v>-49000000</v>
      </c>
    </row>
    <row r="52" spans="1:19" ht="29.1" customHeight="1" x14ac:dyDescent="0.2">
      <c r="A52" s="61" t="s">
        <v>230</v>
      </c>
      <c r="C52" s="62">
        <v>416000000</v>
      </c>
      <c r="D52" s="62">
        <f>C53</f>
        <v>280000000</v>
      </c>
      <c r="E52" s="62">
        <f>D53</f>
        <v>334000000</v>
      </c>
      <c r="F52" s="62">
        <f>E53</f>
        <v>493000000</v>
      </c>
      <c r="H52" s="7">
        <f>C52</f>
        <v>416000000</v>
      </c>
      <c r="J52" s="62">
        <v>667000000</v>
      </c>
      <c r="K52" s="62">
        <v>563000000</v>
      </c>
      <c r="L52" s="62">
        <v>1003000000</v>
      </c>
      <c r="M52" s="62">
        <v>595000000</v>
      </c>
      <c r="O52" s="7">
        <v>667000000</v>
      </c>
      <c r="Q52" s="62">
        <v>765000000</v>
      </c>
      <c r="R52" s="62">
        <v>528000000</v>
      </c>
      <c r="S52" s="62">
        <v>285000000</v>
      </c>
    </row>
    <row r="53" spans="1:19" ht="29.1" customHeight="1" thickBot="1" x14ac:dyDescent="0.25">
      <c r="A53" s="69" t="s">
        <v>231</v>
      </c>
      <c r="C53" s="66">
        <f>SUM(C51:C52)</f>
        <v>280000000</v>
      </c>
      <c r="D53" s="66">
        <f>SUM(D51:D52)</f>
        <v>334000000</v>
      </c>
      <c r="E53" s="66">
        <f>SUM(E51:E52)</f>
        <v>493000000</v>
      </c>
      <c r="F53" s="66">
        <f>SUM(F51:F52)</f>
        <v>667000000</v>
      </c>
      <c r="H53" s="11">
        <f>SUM(H51:H52)</f>
        <v>667000000</v>
      </c>
      <c r="J53" s="66">
        <f>SUM(J51:J52)</f>
        <v>563000000</v>
      </c>
      <c r="K53" s="66">
        <f>SUM(K51:K52)</f>
        <v>1003000000</v>
      </c>
      <c r="L53" s="66">
        <f>SUM(L51:L52)</f>
        <v>595000000</v>
      </c>
      <c r="M53" s="66">
        <f>SUM(M51:M52)</f>
        <v>765000000</v>
      </c>
      <c r="O53" s="11">
        <f>SUM(O51:O52)</f>
        <v>765000000</v>
      </c>
      <c r="Q53" s="66">
        <f>SUM(Q51:Q52)</f>
        <v>528000000</v>
      </c>
      <c r="R53" s="66">
        <f>SUM(R51:R52)</f>
        <v>285000000</v>
      </c>
      <c r="S53" s="66">
        <f>SUM(S51:S52)</f>
        <v>236000000</v>
      </c>
    </row>
    <row r="54" spans="1:19" ht="16.7" customHeight="1" thickTop="1" x14ac:dyDescent="0.2">
      <c r="A54" s="64"/>
      <c r="C54" s="64"/>
      <c r="D54" s="64"/>
      <c r="E54" s="64"/>
      <c r="F54" s="64"/>
      <c r="H54" s="9"/>
      <c r="J54" s="64"/>
      <c r="K54" s="64"/>
      <c r="L54" s="64"/>
      <c r="M54" s="64"/>
      <c r="O54" s="9"/>
      <c r="Q54" s="64"/>
      <c r="R54" s="64"/>
      <c r="S54" s="64"/>
    </row>
    <row r="55" spans="1:19" ht="16.7" customHeight="1" x14ac:dyDescent="0.2">
      <c r="A55" s="58" t="s">
        <v>63</v>
      </c>
      <c r="C55" s="88">
        <f>C26</f>
        <v>-107000000</v>
      </c>
      <c r="D55" s="88">
        <f>D26</f>
        <v>67000000</v>
      </c>
      <c r="E55" s="88">
        <f>E26</f>
        <v>104000000</v>
      </c>
      <c r="F55" s="88">
        <f>F26</f>
        <v>236000000</v>
      </c>
      <c r="H55" s="24">
        <f>H26</f>
        <v>300000000</v>
      </c>
      <c r="J55" s="88">
        <f>J26</f>
        <v>-38000000</v>
      </c>
      <c r="K55" s="88">
        <f>K26</f>
        <v>98000000</v>
      </c>
      <c r="L55" s="88">
        <f>L26</f>
        <v>-30000000</v>
      </c>
      <c r="M55" s="88">
        <f>M26</f>
        <v>253000000</v>
      </c>
      <c r="O55" s="24">
        <f>O26</f>
        <v>283000000</v>
      </c>
      <c r="Q55" s="88">
        <f>Q26</f>
        <v>-49000000</v>
      </c>
      <c r="R55" s="88">
        <f>R26</f>
        <v>-185000000</v>
      </c>
      <c r="S55" s="88">
        <f>S26</f>
        <v>18000000</v>
      </c>
    </row>
    <row r="56" spans="1:19" ht="16.7" customHeight="1" x14ac:dyDescent="0.2">
      <c r="A56" s="59" t="s">
        <v>211</v>
      </c>
      <c r="C56" s="60">
        <f t="shared" ref="C56:F58" si="7">C29</f>
        <v>-17000000</v>
      </c>
      <c r="D56" s="60">
        <f t="shared" si="7"/>
        <v>-20000000</v>
      </c>
      <c r="E56" s="60">
        <f t="shared" si="7"/>
        <v>-20000000</v>
      </c>
      <c r="F56" s="60">
        <f t="shared" si="7"/>
        <v>-39000000</v>
      </c>
      <c r="H56" s="6">
        <f>SUM(C56:F56)</f>
        <v>-96000000</v>
      </c>
      <c r="J56" s="60">
        <f t="shared" ref="J56:M58" si="8">J29</f>
        <v>-33000000</v>
      </c>
      <c r="K56" s="60">
        <f t="shared" si="8"/>
        <v>-43000000</v>
      </c>
      <c r="L56" s="60">
        <f t="shared" si="8"/>
        <v>-43000000</v>
      </c>
      <c r="M56" s="60">
        <f t="shared" si="8"/>
        <v>-60000000</v>
      </c>
      <c r="O56" s="6">
        <f>O29</f>
        <v>-179000000</v>
      </c>
      <c r="Q56" s="60">
        <f t="shared" ref="Q56:S58" si="9">Q29</f>
        <v>-53000000</v>
      </c>
      <c r="R56" s="60">
        <f t="shared" si="9"/>
        <v>-23000000</v>
      </c>
      <c r="S56" s="60">
        <f t="shared" si="9"/>
        <v>-33000000</v>
      </c>
    </row>
    <row r="57" spans="1:19" ht="16.7" customHeight="1" x14ac:dyDescent="0.2">
      <c r="A57" s="59" t="s">
        <v>232</v>
      </c>
      <c r="C57" s="60">
        <f t="shared" si="7"/>
        <v>0</v>
      </c>
      <c r="D57" s="60">
        <f t="shared" si="7"/>
        <v>33000000</v>
      </c>
      <c r="E57" s="60">
        <f t="shared" si="7"/>
        <v>0</v>
      </c>
      <c r="F57" s="60">
        <f t="shared" si="7"/>
        <v>0</v>
      </c>
      <c r="H57" s="6">
        <f>SUM(C57:F57)</f>
        <v>33000000</v>
      </c>
      <c r="J57" s="60">
        <f t="shared" si="8"/>
        <v>0</v>
      </c>
      <c r="K57" s="60">
        <f t="shared" si="8"/>
        <v>12000000</v>
      </c>
      <c r="L57" s="60">
        <f t="shared" si="8"/>
        <v>0</v>
      </c>
      <c r="M57" s="60">
        <f t="shared" si="8"/>
        <v>1000000</v>
      </c>
      <c r="O57" s="6">
        <f>O30</f>
        <v>13000000</v>
      </c>
      <c r="Q57" s="60">
        <f t="shared" si="9"/>
        <v>1000000</v>
      </c>
      <c r="R57" s="60">
        <f t="shared" si="9"/>
        <v>1000000</v>
      </c>
      <c r="S57" s="60">
        <f t="shared" si="9"/>
        <v>0</v>
      </c>
    </row>
    <row r="58" spans="1:19" ht="16.7" customHeight="1" x14ac:dyDescent="0.2">
      <c r="A58" s="59" t="s">
        <v>213</v>
      </c>
      <c r="C58" s="60">
        <f t="shared" si="7"/>
        <v>-8000000</v>
      </c>
      <c r="D58" s="60">
        <f t="shared" si="7"/>
        <v>-7000000</v>
      </c>
      <c r="E58" s="60">
        <f t="shared" si="7"/>
        <v>-11000000</v>
      </c>
      <c r="F58" s="60">
        <f t="shared" si="7"/>
        <v>-10000000</v>
      </c>
      <c r="H58" s="6">
        <f>SUM(C58:F58)</f>
        <v>-36000000</v>
      </c>
      <c r="J58" s="60">
        <f t="shared" si="8"/>
        <v>-6000000</v>
      </c>
      <c r="K58" s="60">
        <f t="shared" si="8"/>
        <v>-8000000</v>
      </c>
      <c r="L58" s="60">
        <f t="shared" si="8"/>
        <v>-17000000</v>
      </c>
      <c r="M58" s="60">
        <f t="shared" si="8"/>
        <v>-14000000</v>
      </c>
      <c r="O58" s="6">
        <f>O31</f>
        <v>-45000000</v>
      </c>
      <c r="Q58" s="60">
        <f t="shared" si="9"/>
        <v>-17000000</v>
      </c>
      <c r="R58" s="60">
        <f t="shared" si="9"/>
        <v>-20000000</v>
      </c>
      <c r="S58" s="60">
        <f t="shared" si="9"/>
        <v>-12000000</v>
      </c>
    </row>
    <row r="59" spans="1:19" ht="16.7" customHeight="1" x14ac:dyDescent="0.2">
      <c r="A59" s="59" t="s">
        <v>233</v>
      </c>
      <c r="C59" s="60">
        <v>0</v>
      </c>
      <c r="D59" s="60">
        <v>0</v>
      </c>
      <c r="E59" s="60">
        <v>0</v>
      </c>
      <c r="F59" s="60">
        <v>0</v>
      </c>
      <c r="H59" s="6">
        <f>SUM(C59:F59)</f>
        <v>0</v>
      </c>
      <c r="J59" s="60">
        <v>0</v>
      </c>
      <c r="K59" s="60">
        <v>10000000</v>
      </c>
      <c r="L59" s="60">
        <v>30000000</v>
      </c>
      <c r="M59" s="60">
        <v>50000000</v>
      </c>
      <c r="O59" s="6">
        <v>90000000</v>
      </c>
      <c r="Q59" s="60">
        <v>2000000</v>
      </c>
      <c r="R59" s="60">
        <v>7000000</v>
      </c>
      <c r="S59" s="60">
        <v>-1000000</v>
      </c>
    </row>
    <row r="60" spans="1:19" ht="16.7" customHeight="1" x14ac:dyDescent="0.2">
      <c r="A60" s="61" t="s">
        <v>234</v>
      </c>
      <c r="C60" s="62">
        <v>-12000000</v>
      </c>
      <c r="D60" s="62">
        <v>-4000000</v>
      </c>
      <c r="E60" s="62">
        <v>0</v>
      </c>
      <c r="F60" s="62">
        <v>0</v>
      </c>
      <c r="H60" s="7">
        <f>SUM(C60:F60)</f>
        <v>-16000000</v>
      </c>
      <c r="J60" s="62">
        <v>0</v>
      </c>
      <c r="K60" s="62">
        <v>-14000000</v>
      </c>
      <c r="L60" s="62">
        <v>0</v>
      </c>
      <c r="M60" s="62">
        <v>0</v>
      </c>
      <c r="O60" s="7">
        <v>-14000000</v>
      </c>
      <c r="Q60" s="62">
        <v>0</v>
      </c>
      <c r="R60" s="62">
        <v>0</v>
      </c>
      <c r="S60" s="62">
        <v>0</v>
      </c>
    </row>
    <row r="61" spans="1:19" ht="16.7" customHeight="1" thickBot="1" x14ac:dyDescent="0.25">
      <c r="A61" s="69" t="s">
        <v>235</v>
      </c>
      <c r="C61" s="66">
        <f>SUM(C55:C60)</f>
        <v>-144000000</v>
      </c>
      <c r="D61" s="66">
        <f>SUM(D55:D60)</f>
        <v>69000000</v>
      </c>
      <c r="E61" s="66">
        <f>SUM(E55:E60)</f>
        <v>73000000</v>
      </c>
      <c r="F61" s="66">
        <f>SUM(F55:F60)</f>
        <v>187000000</v>
      </c>
      <c r="H61" s="11">
        <f>SUM(H55:H60)</f>
        <v>185000000</v>
      </c>
      <c r="J61" s="66">
        <f>SUM(J55:J60)</f>
        <v>-77000000</v>
      </c>
      <c r="K61" s="66">
        <f>SUM(K55:K60)</f>
        <v>55000000</v>
      </c>
      <c r="L61" s="66">
        <f>SUM(L55:L60)</f>
        <v>-60000000</v>
      </c>
      <c r="M61" s="66">
        <f>SUM(M55:M60)</f>
        <v>230000000</v>
      </c>
      <c r="O61" s="11">
        <f>SUM(O55:O60)</f>
        <v>148000000</v>
      </c>
      <c r="Q61" s="66">
        <f>SUM(Q55:Q60)</f>
        <v>-116000000</v>
      </c>
      <c r="R61" s="66">
        <f>SUM(R55:R60)</f>
        <v>-220000000</v>
      </c>
      <c r="S61" s="66">
        <f>SUM(S55:S60)</f>
        <v>-28000000</v>
      </c>
    </row>
    <row r="62" spans="1:19" ht="15.75" customHeight="1" thickTop="1" x14ac:dyDescent="0.2">
      <c r="A62" s="64" t="s">
        <v>237</v>
      </c>
      <c r="C62" s="97">
        <v>0</v>
      </c>
      <c r="D62" s="97">
        <v>0</v>
      </c>
      <c r="E62" s="97">
        <v>0</v>
      </c>
      <c r="F62" s="97">
        <v>0</v>
      </c>
      <c r="H62" s="27">
        <f t="shared" ref="H62:H67" si="10">SUM(C62:F62)</f>
        <v>0</v>
      </c>
      <c r="J62" s="97">
        <v>1000000</v>
      </c>
      <c r="K62" s="97">
        <v>3000000</v>
      </c>
      <c r="L62" s="97">
        <v>15000000</v>
      </c>
      <c r="M62" s="97">
        <v>14000000</v>
      </c>
      <c r="O62" s="27">
        <f t="shared" ref="O62:O67" si="11">SUM(J62,K62,L62,M62,)</f>
        <v>33000000</v>
      </c>
      <c r="Q62" s="97">
        <v>3000000</v>
      </c>
      <c r="R62" s="97">
        <v>9000000</v>
      </c>
      <c r="S62" s="97">
        <v>1000000</v>
      </c>
    </row>
    <row r="63" spans="1:19" ht="16.7" customHeight="1" x14ac:dyDescent="0.2">
      <c r="A63" s="59" t="s">
        <v>238</v>
      </c>
      <c r="C63" s="60">
        <v>0</v>
      </c>
      <c r="D63" s="60">
        <v>0</v>
      </c>
      <c r="E63" s="60">
        <v>0</v>
      </c>
      <c r="F63" s="60">
        <v>0</v>
      </c>
      <c r="H63" s="6">
        <f t="shared" si="10"/>
        <v>0</v>
      </c>
      <c r="J63" s="60">
        <v>0</v>
      </c>
      <c r="K63" s="60">
        <v>0</v>
      </c>
      <c r="L63" s="60">
        <v>0</v>
      </c>
      <c r="M63" s="60">
        <v>-5000000</v>
      </c>
      <c r="O63" s="6">
        <f t="shared" si="11"/>
        <v>-5000000</v>
      </c>
      <c r="Q63" s="60">
        <v>0</v>
      </c>
      <c r="R63" s="60">
        <v>-3000000</v>
      </c>
      <c r="S63" s="60">
        <v>0</v>
      </c>
    </row>
    <row r="64" spans="1:19" x14ac:dyDescent="0.2">
      <c r="A64" s="59" t="s">
        <v>239</v>
      </c>
      <c r="C64" s="60">
        <v>0</v>
      </c>
      <c r="D64" s="60">
        <v>0</v>
      </c>
      <c r="E64" s="60">
        <v>0</v>
      </c>
      <c r="F64" s="60">
        <v>0</v>
      </c>
      <c r="H64" s="6">
        <f t="shared" si="10"/>
        <v>0</v>
      </c>
      <c r="J64" s="60">
        <v>0</v>
      </c>
      <c r="K64" s="60">
        <v>0</v>
      </c>
      <c r="L64" s="60">
        <v>0</v>
      </c>
      <c r="M64" s="60">
        <v>-26000000</v>
      </c>
      <c r="O64" s="6">
        <f t="shared" si="11"/>
        <v>-26000000</v>
      </c>
      <c r="Q64" s="60">
        <v>0</v>
      </c>
      <c r="R64" s="60">
        <v>0</v>
      </c>
      <c r="S64" s="60">
        <v>0</v>
      </c>
    </row>
    <row r="65" spans="1:19" ht="16.7" customHeight="1" x14ac:dyDescent="0.2">
      <c r="A65" s="59" t="s">
        <v>240</v>
      </c>
      <c r="C65" s="60">
        <v>0</v>
      </c>
      <c r="D65" s="60">
        <v>0</v>
      </c>
      <c r="E65" s="60">
        <v>0</v>
      </c>
      <c r="F65" s="60">
        <v>0</v>
      </c>
      <c r="H65" s="6">
        <f t="shared" si="10"/>
        <v>0</v>
      </c>
      <c r="J65" s="60">
        <v>0</v>
      </c>
      <c r="K65" s="60">
        <v>0</v>
      </c>
      <c r="L65" s="60">
        <v>0</v>
      </c>
      <c r="M65" s="60">
        <v>0</v>
      </c>
      <c r="O65" s="6">
        <f t="shared" si="11"/>
        <v>0</v>
      </c>
      <c r="Q65" s="60">
        <v>20000000</v>
      </c>
      <c r="R65" s="60">
        <v>98000000</v>
      </c>
      <c r="S65" s="60">
        <v>0</v>
      </c>
    </row>
    <row r="66" spans="1:19" ht="16.7" customHeight="1" x14ac:dyDescent="0.2">
      <c r="A66" s="59" t="s">
        <v>241</v>
      </c>
      <c r="C66" s="60">
        <v>0</v>
      </c>
      <c r="D66" s="60">
        <v>0</v>
      </c>
      <c r="E66" s="60">
        <v>0</v>
      </c>
      <c r="F66" s="60">
        <v>0</v>
      </c>
      <c r="H66" s="6">
        <f t="shared" si="10"/>
        <v>0</v>
      </c>
      <c r="J66" s="60">
        <v>0</v>
      </c>
      <c r="K66" s="60">
        <v>0</v>
      </c>
      <c r="L66" s="60">
        <v>0</v>
      </c>
      <c r="M66" s="60">
        <v>-31000000</v>
      </c>
      <c r="O66" s="6">
        <f t="shared" si="11"/>
        <v>-31000000</v>
      </c>
      <c r="Q66" s="60">
        <v>0</v>
      </c>
      <c r="R66" s="60">
        <v>0</v>
      </c>
      <c r="S66" s="60">
        <v>0</v>
      </c>
    </row>
    <row r="67" spans="1:19" ht="16.7" customHeight="1" x14ac:dyDescent="0.2">
      <c r="A67" s="61" t="s">
        <v>242</v>
      </c>
      <c r="C67" s="62">
        <v>1000000</v>
      </c>
      <c r="D67" s="62">
        <v>3000000</v>
      </c>
      <c r="E67" s="62">
        <v>7000000</v>
      </c>
      <c r="F67" s="62">
        <v>17000000</v>
      </c>
      <c r="H67" s="7">
        <f t="shared" si="10"/>
        <v>28000000</v>
      </c>
      <c r="J67" s="62">
        <v>7000000</v>
      </c>
      <c r="K67" s="62">
        <v>2000000</v>
      </c>
      <c r="L67" s="62">
        <v>13000000</v>
      </c>
      <c r="M67" s="62">
        <v>77000000</v>
      </c>
      <c r="O67" s="7">
        <f t="shared" si="11"/>
        <v>99000000</v>
      </c>
      <c r="Q67" s="62">
        <v>0</v>
      </c>
      <c r="R67" s="62">
        <v>0</v>
      </c>
      <c r="S67" s="62">
        <v>0</v>
      </c>
    </row>
    <row r="68" spans="1:19" ht="16.7" customHeight="1" thickBot="1" x14ac:dyDescent="0.25">
      <c r="A68" s="69" t="s">
        <v>236</v>
      </c>
      <c r="C68" s="66">
        <f>SUM(C61:C67)</f>
        <v>-143000000</v>
      </c>
      <c r="D68" s="66">
        <f>SUM(D61:D67)</f>
        <v>72000000</v>
      </c>
      <c r="E68" s="66">
        <f>SUM(E61:E67)</f>
        <v>80000000</v>
      </c>
      <c r="F68" s="66">
        <f>SUM(F61:F67)</f>
        <v>204000000</v>
      </c>
      <c r="H68" s="11">
        <f>SUM(H61:H67)</f>
        <v>213000000</v>
      </c>
      <c r="J68" s="66">
        <f>SUM(J61:J67)</f>
        <v>-69000000</v>
      </c>
      <c r="K68" s="66">
        <f>SUM(K61:K67)</f>
        <v>60000000</v>
      </c>
      <c r="L68" s="66">
        <f>SUM(L61:L67)</f>
        <v>-32000000</v>
      </c>
      <c r="M68" s="66">
        <f>SUM(M61:M67)</f>
        <v>259000000</v>
      </c>
      <c r="O68" s="11">
        <f>SUM(O61:O67)</f>
        <v>218000000</v>
      </c>
      <c r="Q68" s="66">
        <f>SUM(Q61:Q67)</f>
        <v>-93000000</v>
      </c>
      <c r="R68" s="66">
        <f>SUM(R61:R67)</f>
        <v>-116000000</v>
      </c>
      <c r="S68" s="66">
        <f>SUM(S61:S67)</f>
        <v>-27000000</v>
      </c>
    </row>
    <row r="69" spans="1:19" ht="13.5" thickTop="1" x14ac:dyDescent="0.2">
      <c r="A69" s="105"/>
      <c r="C69" s="105"/>
      <c r="D69" s="105"/>
      <c r="E69" s="105"/>
      <c r="F69" s="105"/>
      <c r="H69" s="105"/>
      <c r="J69" s="105"/>
      <c r="K69" s="105"/>
      <c r="L69" s="105"/>
      <c r="M69" s="105"/>
      <c r="O69" s="105"/>
      <c r="Q69" s="105"/>
      <c r="R69" s="105"/>
      <c r="S69" s="105"/>
    </row>
    <row r="70" spans="1:19" x14ac:dyDescent="0.2"/>
  </sheetData>
  <hyperlinks>
    <hyperlink ref="S2" location="Index!A1" display="Back" xr:uid="{B491CE47-CAEA-4014-9430-74DADCDDB553}"/>
  </hyperlinks>
  <pageMargins left="0.75" right="0.75" top="1" bottom="1" header="0.5" footer="0.5"/>
  <pageSetup scale="48" fitToHeight="0" orientation="landscape" r:id="rId1"/>
  <rowBreaks count="1" manualBreakCount="1">
    <brk id="48" max="16383" man="1"/>
  </rowBreaks>
  <colBreaks count="1" manualBreakCount="1">
    <brk id="20" max="6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2B216-71DE-489E-B236-529D8A009548}">
  <sheetPr>
    <pageSetUpPr fitToPage="1"/>
  </sheetPr>
  <dimension ref="A1:U90"/>
  <sheetViews>
    <sheetView showRuler="0" zoomScaleNormal="100" workbookViewId="0"/>
  </sheetViews>
  <sheetFormatPr defaultColWidth="0" defaultRowHeight="12.75" zeroHeight="1" x14ac:dyDescent="0.2"/>
  <cols>
    <col min="1" max="1" width="7" style="53" customWidth="1"/>
    <col min="2" max="2" width="41.28515625" style="53" customWidth="1"/>
    <col min="3" max="6" width="12.85546875" style="53" customWidth="1"/>
    <col min="7" max="7" width="1" style="53" customWidth="1"/>
    <col min="8" max="8" width="12.85546875" customWidth="1"/>
    <col min="9" max="9" width="0.85546875" style="53" customWidth="1"/>
    <col min="10" max="13" width="12.85546875" style="53" customWidth="1"/>
    <col min="14" max="14" width="0.85546875" style="53" customWidth="1"/>
    <col min="15" max="15" width="12.85546875" customWidth="1"/>
    <col min="16" max="16" width="1" style="53" customWidth="1"/>
    <col min="17" max="18" width="12.85546875" style="53" customWidth="1"/>
    <col min="19" max="20" width="13.7109375" style="53" customWidth="1"/>
    <col min="21" max="21" width="13.7109375" hidden="1" customWidth="1"/>
    <col min="22" max="16384" width="13.7109375" style="53" hidden="1"/>
  </cols>
  <sheetData>
    <row r="1" spans="1:21" x14ac:dyDescent="0.2">
      <c r="H1" s="53"/>
      <c r="O1" s="53"/>
      <c r="U1" s="53"/>
    </row>
    <row r="2" spans="1:21" ht="59.1" customHeight="1" x14ac:dyDescent="0.2">
      <c r="B2" s="51"/>
      <c r="H2" s="53"/>
      <c r="O2" s="53"/>
      <c r="S2" s="93" t="s">
        <v>10</v>
      </c>
      <c r="U2" s="53"/>
    </row>
    <row r="3" spans="1:21" x14ac:dyDescent="0.2">
      <c r="H3" s="53"/>
      <c r="O3" s="53"/>
      <c r="U3" s="53"/>
    </row>
    <row r="4" spans="1:21" x14ac:dyDescent="0.2">
      <c r="H4" s="53"/>
      <c r="O4" s="53"/>
      <c r="U4" s="53"/>
    </row>
    <row r="5" spans="1:21" x14ac:dyDescent="0.2">
      <c r="A5" s="147" t="s">
        <v>64</v>
      </c>
      <c r="B5" s="141"/>
      <c r="H5" s="53"/>
      <c r="O5" s="53"/>
      <c r="U5" s="53"/>
    </row>
    <row r="6" spans="1:21" x14ac:dyDescent="0.2">
      <c r="A6" s="151" t="s">
        <v>65</v>
      </c>
      <c r="B6" s="141"/>
      <c r="C6" s="54" t="s">
        <v>128</v>
      </c>
      <c r="D6" s="54" t="s">
        <v>129</v>
      </c>
      <c r="E6" s="54" t="s">
        <v>130</v>
      </c>
      <c r="F6" s="54" t="s">
        <v>131</v>
      </c>
      <c r="H6" s="2" t="s">
        <v>132</v>
      </c>
      <c r="J6" s="54" t="s">
        <v>133</v>
      </c>
      <c r="K6" s="54" t="s">
        <v>134</v>
      </c>
      <c r="L6" s="54" t="s">
        <v>135</v>
      </c>
      <c r="M6" s="54" t="s">
        <v>136</v>
      </c>
      <c r="O6" s="2" t="s">
        <v>137</v>
      </c>
      <c r="Q6" s="54" t="s">
        <v>138</v>
      </c>
      <c r="R6" s="54" t="s">
        <v>139</v>
      </c>
      <c r="S6" s="54" t="s">
        <v>140</v>
      </c>
      <c r="U6" s="53"/>
    </row>
    <row r="7" spans="1:21" x14ac:dyDescent="0.2">
      <c r="A7" s="152" t="s">
        <v>66</v>
      </c>
      <c r="B7" s="152"/>
      <c r="C7" s="55"/>
      <c r="D7" s="55"/>
      <c r="E7" s="55"/>
      <c r="F7" s="55"/>
      <c r="H7" s="3"/>
      <c r="J7" s="55"/>
      <c r="K7" s="55"/>
      <c r="L7" s="55"/>
      <c r="M7" s="55"/>
      <c r="O7" s="3"/>
      <c r="Q7" s="55"/>
      <c r="R7" s="55"/>
      <c r="S7" s="55"/>
      <c r="U7" s="53"/>
    </row>
    <row r="8" spans="1:21" x14ac:dyDescent="0.2">
      <c r="H8" s="5"/>
      <c r="O8" s="5"/>
      <c r="U8" s="53"/>
    </row>
    <row r="9" spans="1:21" ht="13.5" thickBot="1" x14ac:dyDescent="0.25">
      <c r="A9" s="153" t="s">
        <v>67</v>
      </c>
      <c r="B9" s="141"/>
      <c r="C9" s="106">
        <f>SUM(C10:C11)</f>
        <v>836000000</v>
      </c>
      <c r="D9" s="106">
        <f>SUM(D10:D11)</f>
        <v>1142000000</v>
      </c>
      <c r="E9" s="106">
        <f>SUM(E10:E11)</f>
        <v>928000000</v>
      </c>
      <c r="F9" s="106">
        <f>SUM(F10:F11)</f>
        <v>1422000000</v>
      </c>
      <c r="H9" s="28">
        <f>SUM(H10:H11)</f>
        <v>4328000000</v>
      </c>
      <c r="J9" s="106">
        <f>SUM(J10:J11)</f>
        <v>1293000000</v>
      </c>
      <c r="K9" s="106">
        <f>SUM(K10:K11)</f>
        <v>1887000000</v>
      </c>
      <c r="L9" s="106">
        <f>SUM(L10:L11)</f>
        <v>738000000</v>
      </c>
      <c r="M9" s="106">
        <f>SUM(M10:M11)</f>
        <v>1527000000</v>
      </c>
      <c r="O9" s="28">
        <f>SUM(O10:O11)</f>
        <v>5445000000</v>
      </c>
      <c r="Q9" s="106">
        <f>SUM(Q10:Q11)</f>
        <v>952000000</v>
      </c>
      <c r="R9" s="106">
        <f>SUM(R10:R11)</f>
        <v>813000000</v>
      </c>
      <c r="S9" s="106">
        <f>SUM(S10:S11)</f>
        <v>746000000</v>
      </c>
      <c r="U9" s="53"/>
    </row>
    <row r="10" spans="1:21" ht="13.5" thickTop="1" x14ac:dyDescent="0.2">
      <c r="A10" s="64"/>
      <c r="B10" s="64" t="s">
        <v>68</v>
      </c>
      <c r="C10" s="97">
        <v>496000000</v>
      </c>
      <c r="D10" s="97">
        <v>602000000</v>
      </c>
      <c r="E10" s="97">
        <v>349000000</v>
      </c>
      <c r="F10" s="97">
        <v>584000000</v>
      </c>
      <c r="H10" s="27">
        <f>SUM(C10:F10)</f>
        <v>2031000000</v>
      </c>
      <c r="J10" s="97">
        <v>367000000</v>
      </c>
      <c r="K10" s="97">
        <v>346000000</v>
      </c>
      <c r="L10" s="97">
        <v>264000000</v>
      </c>
      <c r="M10" s="97">
        <v>621000000</v>
      </c>
      <c r="O10" s="27">
        <f>SUM(J10:M10)</f>
        <v>1598000000</v>
      </c>
      <c r="Q10" s="97">
        <v>225000000</v>
      </c>
      <c r="R10" s="97">
        <v>328000000</v>
      </c>
      <c r="S10" s="97">
        <v>234000000</v>
      </c>
      <c r="U10" s="53"/>
    </row>
    <row r="11" spans="1:21" x14ac:dyDescent="0.2">
      <c r="B11" s="59" t="s">
        <v>69</v>
      </c>
      <c r="C11" s="60">
        <v>340000000</v>
      </c>
      <c r="D11" s="60">
        <v>540000000</v>
      </c>
      <c r="E11" s="60">
        <v>579000000</v>
      </c>
      <c r="F11" s="60">
        <v>838000000</v>
      </c>
      <c r="H11" s="6">
        <f>SUM(C11:F11)</f>
        <v>2297000000</v>
      </c>
      <c r="J11" s="60">
        <v>926000000</v>
      </c>
      <c r="K11" s="60">
        <v>1541000000</v>
      </c>
      <c r="L11" s="60">
        <v>474000000</v>
      </c>
      <c r="M11" s="60">
        <v>906000000</v>
      </c>
      <c r="O11" s="6">
        <f>SUM(J11:M11)</f>
        <v>3847000000</v>
      </c>
      <c r="Q11" s="60">
        <v>727000000</v>
      </c>
      <c r="R11" s="60">
        <v>485000000</v>
      </c>
      <c r="S11" s="60">
        <v>512000000</v>
      </c>
      <c r="U11" s="53"/>
    </row>
    <row r="12" spans="1:21" x14ac:dyDescent="0.2">
      <c r="H12" s="5"/>
      <c r="O12" s="5"/>
      <c r="U12" s="53"/>
    </row>
    <row r="13" spans="1:21" x14ac:dyDescent="0.2">
      <c r="A13" s="145" t="s">
        <v>70</v>
      </c>
      <c r="B13" s="141"/>
      <c r="C13" s="77">
        <v>135000000</v>
      </c>
      <c r="D13" s="77">
        <v>115000000</v>
      </c>
      <c r="E13" s="77">
        <v>84000000</v>
      </c>
      <c r="F13" s="77">
        <v>137000000</v>
      </c>
      <c r="H13" s="4">
        <f>SUM(C13:F13)</f>
        <v>471000000</v>
      </c>
      <c r="J13" s="77">
        <v>81000000</v>
      </c>
      <c r="K13" s="77">
        <v>79000000</v>
      </c>
      <c r="L13" s="77">
        <v>65000000</v>
      </c>
      <c r="M13" s="77">
        <v>140000000</v>
      </c>
      <c r="O13" s="4">
        <f>SUM(J13:M13)</f>
        <v>365000000</v>
      </c>
      <c r="Q13" s="77">
        <v>52000000</v>
      </c>
      <c r="R13" s="77">
        <v>84000000</v>
      </c>
      <c r="S13" s="77">
        <v>71000000</v>
      </c>
      <c r="U13" s="53"/>
    </row>
    <row r="14" spans="1:21" x14ac:dyDescent="0.2">
      <c r="A14" s="145" t="s">
        <v>71</v>
      </c>
      <c r="B14" s="141"/>
      <c r="C14" s="77">
        <v>80000000</v>
      </c>
      <c r="D14" s="77">
        <v>89000000</v>
      </c>
      <c r="E14" s="77">
        <v>70000000</v>
      </c>
      <c r="F14" s="77">
        <v>87000000</v>
      </c>
      <c r="H14" s="4">
        <f>SUM(C14:F14)</f>
        <v>326000000</v>
      </c>
      <c r="J14" s="77">
        <v>53000000</v>
      </c>
      <c r="K14" s="77">
        <v>61000000</v>
      </c>
      <c r="L14" s="77">
        <v>63000000</v>
      </c>
      <c r="M14" s="77">
        <v>57000000</v>
      </c>
      <c r="O14" s="4">
        <f>SUM(J14:M14)</f>
        <v>234000000</v>
      </c>
      <c r="Q14" s="77">
        <v>32000000</v>
      </c>
      <c r="R14" s="77">
        <v>49000000</v>
      </c>
      <c r="S14" s="77">
        <v>43000000</v>
      </c>
      <c r="U14" s="53"/>
    </row>
    <row r="15" spans="1:21" x14ac:dyDescent="0.2">
      <c r="H15" s="12"/>
      <c r="O15" s="12"/>
      <c r="U15" s="53"/>
    </row>
    <row r="16" spans="1:21" x14ac:dyDescent="0.2">
      <c r="A16" s="150" t="s">
        <v>72</v>
      </c>
      <c r="B16" s="150"/>
      <c r="C16" s="107">
        <v>0.92</v>
      </c>
      <c r="D16" s="107">
        <v>0.87</v>
      </c>
      <c r="E16" s="107">
        <v>0.98</v>
      </c>
      <c r="F16" s="107">
        <v>0.95</v>
      </c>
      <c r="H16" s="29">
        <v>0.94</v>
      </c>
      <c r="J16" s="107">
        <v>0.94</v>
      </c>
      <c r="K16" s="107">
        <v>0.99</v>
      </c>
      <c r="L16" s="107">
        <v>0.9</v>
      </c>
      <c r="M16" s="107">
        <v>0.92</v>
      </c>
      <c r="O16" s="29">
        <v>0.95</v>
      </c>
      <c r="Q16" s="107">
        <v>0.92</v>
      </c>
      <c r="R16" s="107">
        <v>0.6</v>
      </c>
      <c r="S16" s="107">
        <v>0.93</v>
      </c>
      <c r="U16" s="53"/>
    </row>
    <row r="17" spans="1:21" x14ac:dyDescent="0.2">
      <c r="A17" s="114"/>
      <c r="B17" s="55"/>
      <c r="C17" s="55"/>
      <c r="D17" s="55"/>
      <c r="E17" s="55"/>
      <c r="F17" s="55"/>
      <c r="H17" s="3"/>
      <c r="J17" s="55"/>
      <c r="K17" s="55"/>
      <c r="L17" s="55"/>
      <c r="M17" s="55"/>
      <c r="O17" s="3"/>
      <c r="Q17" s="55"/>
      <c r="R17" s="55"/>
      <c r="S17" s="55"/>
      <c r="U17" s="53"/>
    </row>
    <row r="18" spans="1:21" x14ac:dyDescent="0.2">
      <c r="H18" s="53"/>
      <c r="O18" s="53"/>
      <c r="U18" s="53"/>
    </row>
    <row r="19" spans="1:21" ht="16.7" customHeight="1" x14ac:dyDescent="0.2">
      <c r="A19" s="147" t="s">
        <v>73</v>
      </c>
      <c r="B19" s="141"/>
      <c r="H19" s="53"/>
      <c r="O19" s="53"/>
      <c r="U19" s="53"/>
    </row>
    <row r="20" spans="1:21" ht="16.7" customHeight="1" x14ac:dyDescent="0.2">
      <c r="B20" s="59" t="str">
        <f>'Segments Data'!A11</f>
        <v>Commercial Industries</v>
      </c>
      <c r="C20" s="108">
        <v>52500</v>
      </c>
      <c r="D20" s="108">
        <v>52200</v>
      </c>
      <c r="E20" s="108">
        <v>52500</v>
      </c>
      <c r="F20" s="108">
        <v>52600</v>
      </c>
      <c r="H20" s="30">
        <v>52600</v>
      </c>
      <c r="J20" s="108">
        <v>47600</v>
      </c>
      <c r="K20" s="108">
        <v>47300</v>
      </c>
      <c r="L20" s="108">
        <v>49600</v>
      </c>
      <c r="M20" s="108">
        <v>48400</v>
      </c>
      <c r="O20" s="30">
        <v>48400</v>
      </c>
      <c r="Q20" s="108">
        <v>46100</v>
      </c>
      <c r="R20" s="108">
        <v>44900</v>
      </c>
      <c r="S20" s="108">
        <v>48600</v>
      </c>
      <c r="U20" s="53"/>
    </row>
    <row r="21" spans="1:21" ht="16.7" customHeight="1" x14ac:dyDescent="0.2">
      <c r="B21" s="59" t="str">
        <f>'Segments Data'!A12</f>
        <v>Government Services</v>
      </c>
      <c r="C21" s="108">
        <v>7000</v>
      </c>
      <c r="D21" s="108">
        <v>6600</v>
      </c>
      <c r="E21" s="108">
        <v>6600</v>
      </c>
      <c r="F21" s="108">
        <v>6500</v>
      </c>
      <c r="H21" s="30">
        <v>6500</v>
      </c>
      <c r="J21" s="108">
        <v>6300</v>
      </c>
      <c r="K21" s="108">
        <v>6200</v>
      </c>
      <c r="L21" s="108">
        <v>6100</v>
      </c>
      <c r="M21" s="108">
        <v>6200</v>
      </c>
      <c r="O21" s="30">
        <v>6200</v>
      </c>
      <c r="Q21" s="108">
        <v>6200</v>
      </c>
      <c r="R21" s="108">
        <v>6100</v>
      </c>
      <c r="S21" s="108">
        <v>6300</v>
      </c>
      <c r="U21" s="53"/>
    </row>
    <row r="22" spans="1:21" ht="16.7" customHeight="1" x14ac:dyDescent="0.2">
      <c r="B22" s="59" t="str">
        <f>'Segments Data'!A13</f>
        <v>Transportation</v>
      </c>
      <c r="C22" s="108">
        <v>2900</v>
      </c>
      <c r="D22" s="108">
        <v>3000</v>
      </c>
      <c r="E22" s="108">
        <v>3200</v>
      </c>
      <c r="F22" s="108">
        <v>3400</v>
      </c>
      <c r="H22" s="30">
        <v>3400</v>
      </c>
      <c r="J22" s="108">
        <v>3500</v>
      </c>
      <c r="K22" s="108">
        <v>3500</v>
      </c>
      <c r="L22" s="108">
        <v>3500</v>
      </c>
      <c r="M22" s="108">
        <v>3500</v>
      </c>
      <c r="O22" s="30">
        <v>3500</v>
      </c>
      <c r="Q22" s="108">
        <v>3500</v>
      </c>
      <c r="R22" s="108">
        <v>3600</v>
      </c>
      <c r="S22" s="108">
        <v>3500</v>
      </c>
      <c r="U22" s="53"/>
    </row>
    <row r="23" spans="1:21" ht="16.7" customHeight="1" x14ac:dyDescent="0.2">
      <c r="B23" s="59" t="str">
        <f>'Segments Data'!A15</f>
        <v>Corporate</v>
      </c>
      <c r="C23" s="108">
        <v>7200</v>
      </c>
      <c r="D23" s="108">
        <v>7200</v>
      </c>
      <c r="E23" s="108">
        <v>6900</v>
      </c>
      <c r="F23" s="108">
        <v>7200</v>
      </c>
      <c r="H23" s="30">
        <v>7200</v>
      </c>
      <c r="J23" s="108">
        <v>9400</v>
      </c>
      <c r="K23" s="108">
        <v>9900</v>
      </c>
      <c r="L23" s="108">
        <v>9900</v>
      </c>
      <c r="M23" s="108">
        <v>10100</v>
      </c>
      <c r="O23" s="30">
        <v>10100</v>
      </c>
      <c r="Q23" s="108">
        <v>10200</v>
      </c>
      <c r="R23" s="108">
        <v>10200</v>
      </c>
      <c r="S23" s="108">
        <v>9900</v>
      </c>
      <c r="U23" s="53"/>
    </row>
    <row r="24" spans="1:21" ht="16.7" customHeight="1" x14ac:dyDescent="0.2">
      <c r="B24" s="61" t="str">
        <f>'Segments Data'!A14</f>
        <v>Other</v>
      </c>
      <c r="C24" s="109">
        <v>20400</v>
      </c>
      <c r="D24" s="109">
        <v>19900</v>
      </c>
      <c r="E24" s="109">
        <v>20500</v>
      </c>
      <c r="F24" s="109">
        <v>20700</v>
      </c>
      <c r="H24" s="31">
        <v>20700</v>
      </c>
      <c r="J24" s="109">
        <v>19000</v>
      </c>
      <c r="K24" s="109">
        <v>17600</v>
      </c>
      <c r="L24" s="109">
        <v>14900</v>
      </c>
      <c r="M24" s="109">
        <v>13800</v>
      </c>
      <c r="O24" s="31">
        <v>13800</v>
      </c>
      <c r="Q24" s="109">
        <v>1000</v>
      </c>
      <c r="R24" s="109">
        <v>100</v>
      </c>
      <c r="S24" s="109">
        <v>100</v>
      </c>
      <c r="U24" s="53"/>
    </row>
    <row r="25" spans="1:21" ht="16.7" customHeight="1" thickBot="1" x14ac:dyDescent="0.25">
      <c r="A25" s="113"/>
      <c r="B25" s="69" t="s">
        <v>74</v>
      </c>
      <c r="C25" s="110">
        <f>SUM(C20:C24)</f>
        <v>90000</v>
      </c>
      <c r="D25" s="110">
        <f>SUM(D20:D24)</f>
        <v>88900</v>
      </c>
      <c r="E25" s="110">
        <f>SUM(E20:E24)</f>
        <v>89700</v>
      </c>
      <c r="F25" s="110">
        <f>SUM(F20:F24)</f>
        <v>90400</v>
      </c>
      <c r="H25" s="32">
        <f>SUM(H20:H24)</f>
        <v>90400</v>
      </c>
      <c r="J25" s="110">
        <f>SUM(J20:J24)</f>
        <v>85800</v>
      </c>
      <c r="K25" s="110">
        <f>SUM(K20:K24)</f>
        <v>84500</v>
      </c>
      <c r="L25" s="110">
        <f>SUM(L20:L24)</f>
        <v>84000</v>
      </c>
      <c r="M25" s="110">
        <f>SUM(M20:M24)</f>
        <v>82000</v>
      </c>
      <c r="N25" s="113"/>
      <c r="O25" s="32">
        <f>SUM(O20:O24)</f>
        <v>82000</v>
      </c>
      <c r="Q25" s="110">
        <f>SUM(Q20:Q24)</f>
        <v>67000</v>
      </c>
      <c r="R25" s="110">
        <f>SUM(R20:R24)</f>
        <v>64900</v>
      </c>
      <c r="S25" s="110">
        <f>SUM(S20:S24)</f>
        <v>68400</v>
      </c>
      <c r="U25" s="53"/>
    </row>
    <row r="26" spans="1:21" ht="16.7" customHeight="1" thickTop="1" x14ac:dyDescent="0.2">
      <c r="A26" s="64"/>
      <c r="B26" s="64" t="s">
        <v>75</v>
      </c>
      <c r="C26" s="111">
        <v>0.55000000000000004</v>
      </c>
      <c r="D26" s="111">
        <v>0.55000000000000004</v>
      </c>
      <c r="E26" s="111">
        <v>0.55000000000000004</v>
      </c>
      <c r="F26" s="111">
        <v>0.55000000000000004</v>
      </c>
      <c r="H26" s="33">
        <v>0.55000000000000004</v>
      </c>
      <c r="J26" s="111">
        <v>0.55000000000000004</v>
      </c>
      <c r="K26" s="111">
        <v>0.53</v>
      </c>
      <c r="L26" s="111">
        <v>0.5</v>
      </c>
      <c r="M26" s="111">
        <v>0.49</v>
      </c>
      <c r="N26" s="64"/>
      <c r="O26" s="33">
        <v>0.49</v>
      </c>
      <c r="Q26" s="111">
        <v>0.48</v>
      </c>
      <c r="R26" s="111">
        <v>0.49</v>
      </c>
      <c r="S26" s="111">
        <v>0.51</v>
      </c>
      <c r="U26" s="53"/>
    </row>
    <row r="27" spans="1:21" ht="16.7" customHeight="1" x14ac:dyDescent="0.2">
      <c r="H27" s="53"/>
      <c r="O27" s="53"/>
      <c r="U27" s="53"/>
    </row>
    <row r="28" spans="1:21" ht="16.7" customHeight="1" x14ac:dyDescent="0.2">
      <c r="A28" s="147" t="s">
        <v>76</v>
      </c>
      <c r="B28" s="141"/>
      <c r="H28" s="53"/>
      <c r="O28" s="53"/>
      <c r="U28" s="53"/>
    </row>
    <row r="29" spans="1:21" ht="16.7" customHeight="1" x14ac:dyDescent="0.2">
      <c r="B29" s="59" t="s">
        <v>77</v>
      </c>
      <c r="C29" s="112">
        <v>0.13500000000000001</v>
      </c>
      <c r="D29" s="112">
        <v>0.13800000000000001</v>
      </c>
      <c r="E29" s="112">
        <v>0.14799999999999999</v>
      </c>
      <c r="F29" s="112">
        <v>0.156</v>
      </c>
      <c r="H29" s="34">
        <v>0.14399999999999999</v>
      </c>
      <c r="J29" s="112">
        <v>0.14799999999999999</v>
      </c>
      <c r="K29" s="112">
        <v>0.15</v>
      </c>
      <c r="L29" s="112">
        <v>0.16800000000000001</v>
      </c>
      <c r="M29" s="112">
        <v>0.186</v>
      </c>
      <c r="O29" s="34">
        <v>0.17399999999999999</v>
      </c>
      <c r="Q29" s="112">
        <v>0.17199999999999999</v>
      </c>
      <c r="R29" s="112">
        <v>0.16600000000000001</v>
      </c>
      <c r="S29" s="112">
        <v>0.17599999999999999</v>
      </c>
      <c r="U29" s="53"/>
    </row>
    <row r="30" spans="1:21" ht="16.7" customHeight="1" x14ac:dyDescent="0.2">
      <c r="B30" s="59" t="s">
        <v>78</v>
      </c>
      <c r="C30" s="112">
        <v>0.318</v>
      </c>
      <c r="D30" s="112">
        <v>0.313</v>
      </c>
      <c r="E30" s="112">
        <v>0.32600000000000001</v>
      </c>
      <c r="F30" s="112">
        <v>0.34</v>
      </c>
      <c r="H30" s="34">
        <v>0.32400000000000001</v>
      </c>
      <c r="J30" s="112">
        <v>0.32300000000000001</v>
      </c>
      <c r="K30" s="112">
        <v>0.32600000000000001</v>
      </c>
      <c r="L30" s="112">
        <v>0.33700000000000002</v>
      </c>
      <c r="M30" s="112">
        <v>0.376</v>
      </c>
      <c r="O30" s="34">
        <v>0.36099999999999999</v>
      </c>
      <c r="Q30" s="112">
        <v>0.34200000000000003</v>
      </c>
      <c r="R30" s="112">
        <v>0.33500000000000002</v>
      </c>
      <c r="S30" s="112">
        <v>0.34300000000000003</v>
      </c>
      <c r="U30" s="53"/>
    </row>
    <row r="31" spans="1:21" ht="16.7" customHeight="1" x14ac:dyDescent="0.2">
      <c r="B31" s="59" t="s">
        <v>79</v>
      </c>
      <c r="C31" s="112">
        <v>0.47799999999999998</v>
      </c>
      <c r="D31" s="112">
        <v>0.48099999999999998</v>
      </c>
      <c r="E31" s="112">
        <v>0.497</v>
      </c>
      <c r="F31" s="112">
        <v>0.51200000000000001</v>
      </c>
      <c r="H31" s="34">
        <v>0.49199999999999999</v>
      </c>
      <c r="J31" s="112">
        <v>0.496</v>
      </c>
      <c r="K31" s="112">
        <v>0.495</v>
      </c>
      <c r="L31" s="112">
        <v>0.52900000000000003</v>
      </c>
      <c r="M31" s="112">
        <v>0.58699999999999997</v>
      </c>
      <c r="O31" s="34">
        <v>0.56699999999999995</v>
      </c>
      <c r="Q31" s="112">
        <v>0.53800000000000003</v>
      </c>
      <c r="R31" s="112">
        <v>0.53100000000000003</v>
      </c>
      <c r="S31" s="112">
        <v>0.54100000000000004</v>
      </c>
      <c r="U31" s="53"/>
    </row>
    <row r="32" spans="1:21" ht="16.7" customHeight="1" x14ac:dyDescent="0.2">
      <c r="H32" s="53"/>
      <c r="O32" s="53"/>
      <c r="U32" s="53"/>
    </row>
    <row r="33" spans="1:21" ht="16.7" customHeight="1" x14ac:dyDescent="0.2">
      <c r="A33" s="147" t="s">
        <v>80</v>
      </c>
      <c r="B33" s="147"/>
      <c r="H33" s="53"/>
      <c r="O33" s="53"/>
      <c r="U33" s="53"/>
    </row>
    <row r="34" spans="1:21" ht="16.7" customHeight="1" x14ac:dyDescent="0.2">
      <c r="A34" s="59"/>
      <c r="B34" s="59" t="s">
        <v>81</v>
      </c>
      <c r="C34" s="108">
        <v>11979</v>
      </c>
      <c r="D34" s="108">
        <v>11036</v>
      </c>
      <c r="E34" s="108">
        <v>10499</v>
      </c>
      <c r="F34" s="108">
        <v>9608</v>
      </c>
      <c r="G34" s="59"/>
      <c r="H34" s="30">
        <v>9608</v>
      </c>
      <c r="I34" s="59"/>
      <c r="J34" s="108">
        <v>9533</v>
      </c>
      <c r="K34" s="108">
        <v>9164</v>
      </c>
      <c r="L34" s="108">
        <v>8339</v>
      </c>
      <c r="M34" s="108">
        <v>8227</v>
      </c>
      <c r="N34" s="59"/>
      <c r="O34" s="30">
        <v>8227</v>
      </c>
      <c r="P34" s="59"/>
      <c r="Q34" s="108">
        <v>7256</v>
      </c>
      <c r="R34" s="108">
        <v>7163</v>
      </c>
      <c r="S34" s="108">
        <v>6796</v>
      </c>
      <c r="U34" s="53"/>
    </row>
    <row r="35" spans="1:21" ht="16.7" customHeight="1" x14ac:dyDescent="0.2">
      <c r="A35" s="59"/>
      <c r="B35" s="59" t="s">
        <v>82</v>
      </c>
      <c r="C35" s="59"/>
      <c r="D35" s="59"/>
      <c r="E35" s="59"/>
      <c r="F35" s="59"/>
      <c r="G35" s="59"/>
      <c r="H35" s="5"/>
      <c r="I35" s="59"/>
      <c r="J35" s="108">
        <v>8496</v>
      </c>
      <c r="K35" s="108">
        <v>8127</v>
      </c>
      <c r="L35" s="108">
        <v>7302</v>
      </c>
      <c r="M35" s="108">
        <v>7190</v>
      </c>
      <c r="N35" s="59"/>
      <c r="O35" s="30">
        <v>7190</v>
      </c>
      <c r="P35" s="59"/>
      <c r="Q35" s="108">
        <v>7256</v>
      </c>
      <c r="R35" s="108">
        <v>7163</v>
      </c>
      <c r="S35" s="108">
        <v>6796</v>
      </c>
      <c r="U35" s="53"/>
    </row>
    <row r="36" spans="1:21" ht="16.7" customHeight="1" x14ac:dyDescent="0.2">
      <c r="H36" s="53"/>
      <c r="O36" s="53"/>
      <c r="U36" s="53"/>
    </row>
    <row r="37" spans="1:21" ht="16.7" customHeight="1" x14ac:dyDescent="0.2">
      <c r="A37" s="145" t="s">
        <v>83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U37" s="53"/>
    </row>
    <row r="38" spans="1:21" x14ac:dyDescent="0.2">
      <c r="A38" s="145" t="s">
        <v>84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U38" s="53"/>
    </row>
    <row r="39" spans="1:21" x14ac:dyDescent="0.2">
      <c r="A39" s="145" t="s">
        <v>85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U39" s="53"/>
    </row>
    <row r="40" spans="1:21" x14ac:dyDescent="0.2">
      <c r="H40" s="53"/>
      <c r="O40" s="53"/>
      <c r="U40" s="53"/>
    </row>
    <row r="41" spans="1:21" x14ac:dyDescent="0.2">
      <c r="H41" s="53"/>
      <c r="O41" s="53"/>
      <c r="U41" s="53"/>
    </row>
    <row r="42" spans="1:21" hidden="1" x14ac:dyDescent="0.2">
      <c r="H42" s="53"/>
      <c r="O42" s="53"/>
      <c r="U42" s="53"/>
    </row>
    <row r="43" spans="1:21" hidden="1" x14ac:dyDescent="0.2">
      <c r="H43" s="53"/>
      <c r="O43" s="53"/>
      <c r="U43" s="53"/>
    </row>
    <row r="44" spans="1:21" hidden="1" x14ac:dyDescent="0.2">
      <c r="H44" s="53"/>
      <c r="O44" s="53"/>
      <c r="U44" s="53"/>
    </row>
    <row r="45" spans="1:21" hidden="1" x14ac:dyDescent="0.2">
      <c r="H45" s="53"/>
      <c r="O45" s="53"/>
      <c r="U45" s="53"/>
    </row>
    <row r="46" spans="1:21" hidden="1" x14ac:dyDescent="0.2">
      <c r="H46" s="53"/>
      <c r="O46" s="53"/>
      <c r="U46" s="53"/>
    </row>
    <row r="47" spans="1:21" hidden="1" x14ac:dyDescent="0.2">
      <c r="H47" s="53"/>
      <c r="O47" s="53"/>
      <c r="U47" s="53"/>
    </row>
    <row r="48" spans="1:21" hidden="1" x14ac:dyDescent="0.2">
      <c r="H48" s="53"/>
      <c r="O48" s="53"/>
      <c r="U48" s="53"/>
    </row>
    <row r="49" spans="8:21" hidden="1" x14ac:dyDescent="0.2">
      <c r="H49" s="53"/>
      <c r="O49" s="53"/>
      <c r="U49" s="53"/>
    </row>
    <row r="50" spans="8:21" hidden="1" x14ac:dyDescent="0.2">
      <c r="H50" s="53"/>
      <c r="O50" s="53"/>
      <c r="U50" s="53"/>
    </row>
    <row r="51" spans="8:21" hidden="1" x14ac:dyDescent="0.2">
      <c r="H51" s="53"/>
      <c r="O51" s="53"/>
      <c r="U51" s="53"/>
    </row>
    <row r="52" spans="8:21" hidden="1" x14ac:dyDescent="0.2">
      <c r="H52" s="53"/>
      <c r="O52" s="53"/>
      <c r="U52" s="53"/>
    </row>
    <row r="53" spans="8:21" hidden="1" x14ac:dyDescent="0.2">
      <c r="H53" s="53"/>
      <c r="O53" s="53"/>
      <c r="U53" s="53"/>
    </row>
    <row r="54" spans="8:21" hidden="1" x14ac:dyDescent="0.2">
      <c r="H54" s="53"/>
      <c r="O54" s="53"/>
      <c r="U54" s="53"/>
    </row>
    <row r="55" spans="8:21" hidden="1" x14ac:dyDescent="0.2">
      <c r="H55" s="53"/>
      <c r="O55" s="53"/>
      <c r="U55" s="53"/>
    </row>
    <row r="56" spans="8:21" hidden="1" x14ac:dyDescent="0.2">
      <c r="H56" s="53"/>
      <c r="O56" s="53"/>
      <c r="U56" s="53"/>
    </row>
    <row r="57" spans="8:21" hidden="1" x14ac:dyDescent="0.2">
      <c r="H57" s="53"/>
      <c r="O57" s="53"/>
      <c r="U57" s="53"/>
    </row>
    <row r="58" spans="8:21" hidden="1" x14ac:dyDescent="0.2">
      <c r="H58" s="53"/>
      <c r="O58" s="53"/>
      <c r="U58" s="53"/>
    </row>
    <row r="59" spans="8:21" hidden="1" x14ac:dyDescent="0.2">
      <c r="H59" s="53"/>
      <c r="O59" s="53"/>
      <c r="U59" s="53"/>
    </row>
    <row r="60" spans="8:21" hidden="1" x14ac:dyDescent="0.2">
      <c r="H60" s="53"/>
      <c r="O60" s="53"/>
      <c r="U60" s="53"/>
    </row>
    <row r="61" spans="8:21" hidden="1" x14ac:dyDescent="0.2">
      <c r="H61" s="53"/>
      <c r="O61" s="53"/>
      <c r="U61" s="53"/>
    </row>
    <row r="62" spans="8:21" hidden="1" x14ac:dyDescent="0.2">
      <c r="H62" s="53"/>
      <c r="O62" s="53"/>
      <c r="U62" s="53"/>
    </row>
    <row r="63" spans="8:21" hidden="1" x14ac:dyDescent="0.2">
      <c r="H63" s="53"/>
      <c r="O63" s="53"/>
      <c r="U63" s="53"/>
    </row>
    <row r="64" spans="8:21" hidden="1" x14ac:dyDescent="0.2">
      <c r="H64" s="53"/>
      <c r="O64" s="53"/>
      <c r="U64" s="53"/>
    </row>
    <row r="65" spans="8:21" hidden="1" x14ac:dyDescent="0.2">
      <c r="H65" s="53"/>
      <c r="O65" s="53"/>
      <c r="U65" s="53"/>
    </row>
    <row r="66" spans="8:21" hidden="1" x14ac:dyDescent="0.2">
      <c r="H66" s="53"/>
      <c r="O66" s="53"/>
      <c r="U66" s="53"/>
    </row>
    <row r="67" spans="8:21" hidden="1" x14ac:dyDescent="0.2">
      <c r="H67" s="53"/>
      <c r="O67" s="53"/>
      <c r="U67" s="53"/>
    </row>
    <row r="68" spans="8:21" hidden="1" x14ac:dyDescent="0.2">
      <c r="H68" s="53"/>
      <c r="O68" s="53"/>
      <c r="U68" s="53"/>
    </row>
    <row r="69" spans="8:21" hidden="1" x14ac:dyDescent="0.2">
      <c r="H69" s="53"/>
      <c r="O69" s="53"/>
      <c r="U69" s="53"/>
    </row>
    <row r="70" spans="8:21" hidden="1" x14ac:dyDescent="0.2">
      <c r="H70" s="53"/>
      <c r="O70" s="53"/>
      <c r="U70" s="53"/>
    </row>
    <row r="71" spans="8:21" hidden="1" x14ac:dyDescent="0.2">
      <c r="H71" s="53"/>
      <c r="O71" s="53"/>
      <c r="U71" s="53"/>
    </row>
    <row r="72" spans="8:21" hidden="1" x14ac:dyDescent="0.2">
      <c r="H72" s="53"/>
      <c r="O72" s="53"/>
      <c r="U72" s="53"/>
    </row>
    <row r="73" spans="8:21" hidden="1" x14ac:dyDescent="0.2">
      <c r="H73" s="53"/>
      <c r="O73" s="53"/>
      <c r="U73" s="53"/>
    </row>
    <row r="74" spans="8:21" hidden="1" x14ac:dyDescent="0.2">
      <c r="H74" s="53"/>
      <c r="O74" s="53"/>
      <c r="U74" s="53"/>
    </row>
    <row r="75" spans="8:21" hidden="1" x14ac:dyDescent="0.2">
      <c r="H75" s="53"/>
      <c r="O75" s="53"/>
      <c r="U75" s="53"/>
    </row>
    <row r="76" spans="8:21" hidden="1" x14ac:dyDescent="0.2">
      <c r="H76" s="53"/>
      <c r="O76" s="53"/>
      <c r="U76" s="53"/>
    </row>
    <row r="77" spans="8:21" hidden="1" x14ac:dyDescent="0.2">
      <c r="H77" s="53"/>
      <c r="O77" s="53"/>
      <c r="U77" s="53"/>
    </row>
    <row r="78" spans="8:21" hidden="1" x14ac:dyDescent="0.2">
      <c r="H78" s="53"/>
      <c r="O78" s="53"/>
      <c r="U78" s="53"/>
    </row>
    <row r="79" spans="8:21" hidden="1" x14ac:dyDescent="0.2">
      <c r="H79" s="53"/>
      <c r="O79" s="53"/>
      <c r="U79" s="53"/>
    </row>
    <row r="80" spans="8:21" hidden="1" x14ac:dyDescent="0.2">
      <c r="H80" s="53"/>
      <c r="O80" s="53"/>
      <c r="U80" s="53"/>
    </row>
    <row r="81" spans="8:21" hidden="1" x14ac:dyDescent="0.2">
      <c r="H81" s="53"/>
      <c r="O81" s="53"/>
      <c r="U81" s="53"/>
    </row>
    <row r="82" spans="8:21" hidden="1" x14ac:dyDescent="0.2">
      <c r="H82" s="53"/>
      <c r="O82" s="53"/>
      <c r="U82" s="53"/>
    </row>
    <row r="83" spans="8:21" hidden="1" x14ac:dyDescent="0.2">
      <c r="H83" s="53"/>
      <c r="O83" s="53"/>
      <c r="U83" s="53"/>
    </row>
    <row r="84" spans="8:21" hidden="1" x14ac:dyDescent="0.2">
      <c r="H84" s="53"/>
      <c r="O84" s="53"/>
      <c r="U84" s="53"/>
    </row>
    <row r="85" spans="8:21" hidden="1" x14ac:dyDescent="0.2">
      <c r="H85" s="53"/>
      <c r="O85" s="53"/>
      <c r="U85" s="53"/>
    </row>
    <row r="86" spans="8:21" hidden="1" x14ac:dyDescent="0.2">
      <c r="H86" s="53"/>
      <c r="O86" s="53"/>
      <c r="U86" s="53"/>
    </row>
    <row r="87" spans="8:21" hidden="1" x14ac:dyDescent="0.2">
      <c r="H87" s="53"/>
      <c r="O87" s="53"/>
      <c r="U87" s="53"/>
    </row>
    <row r="88" spans="8:21" hidden="1" x14ac:dyDescent="0.2">
      <c r="H88" s="53"/>
      <c r="O88" s="53"/>
      <c r="U88" s="53"/>
    </row>
    <row r="89" spans="8:21" hidden="1" x14ac:dyDescent="0.2">
      <c r="H89" s="53"/>
      <c r="O89" s="53"/>
      <c r="U89" s="53"/>
    </row>
    <row r="90" spans="8:21" hidden="1" x14ac:dyDescent="0.2">
      <c r="H90" s="53"/>
      <c r="O90" s="53"/>
      <c r="U90" s="53"/>
    </row>
  </sheetData>
  <mergeCells count="13">
    <mergeCell ref="A14:B14"/>
    <mergeCell ref="A5:B5"/>
    <mergeCell ref="A6:B6"/>
    <mergeCell ref="A7:B7"/>
    <mergeCell ref="A9:B9"/>
    <mergeCell ref="A13:B13"/>
    <mergeCell ref="A39:P39"/>
    <mergeCell ref="A16:B16"/>
    <mergeCell ref="A19:B19"/>
    <mergeCell ref="A28:B28"/>
    <mergeCell ref="A33:B33"/>
    <mergeCell ref="A37:P37"/>
    <mergeCell ref="A38:P38"/>
  </mergeCells>
  <hyperlinks>
    <hyperlink ref="S2" location="Index!A1" display="Back" xr:uid="{A58BE42C-E8EC-494B-825B-9F451B18DA59}"/>
  </hyperlinks>
  <pageMargins left="0.75" right="0.75" top="1" bottom="1" header="0.5" footer="0.5"/>
  <pageSetup scale="5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B5A7E-0E39-45FB-A1C4-15C0EC622ACA}">
  <sheetPr>
    <pageSetUpPr fitToPage="1"/>
  </sheetPr>
  <dimension ref="A1:AF128"/>
  <sheetViews>
    <sheetView showRuler="0" zoomScaleNormal="100" workbookViewId="0"/>
  </sheetViews>
  <sheetFormatPr defaultColWidth="0" defaultRowHeight="12.75" zeroHeight="1" x14ac:dyDescent="0.2"/>
  <cols>
    <col min="1" max="1" width="40.140625" style="53" customWidth="1"/>
    <col min="2" max="2" width="0.85546875" style="53" customWidth="1"/>
    <col min="3" max="6" width="12.85546875" style="53" customWidth="1"/>
    <col min="7" max="7" width="1" style="53" customWidth="1"/>
    <col min="8" max="8" width="12.85546875" customWidth="1"/>
    <col min="9" max="9" width="1" style="53" customWidth="1"/>
    <col min="10" max="13" width="12.85546875" style="53" customWidth="1"/>
    <col min="14" max="14" width="0.85546875" style="53" customWidth="1"/>
    <col min="15" max="15" width="12.85546875" customWidth="1"/>
    <col min="16" max="16" width="0.85546875" style="53" customWidth="1"/>
    <col min="17" max="19" width="12.85546875" style="53" customWidth="1"/>
    <col min="20" max="20" width="7" style="53" customWidth="1"/>
    <col min="21" max="21" width="13.7109375" style="53" hidden="1" customWidth="1"/>
    <col min="22" max="31" width="0" style="53" hidden="1" customWidth="1"/>
    <col min="32" max="32" width="0" hidden="1" customWidth="1"/>
    <col min="33" max="16384" width="13.7109375" hidden="1"/>
  </cols>
  <sheetData>
    <row r="1" spans="1:19" s="53" customFormat="1" x14ac:dyDescent="0.2">
      <c r="S1" s="94" t="s">
        <v>259</v>
      </c>
    </row>
    <row r="2" spans="1:19" s="53" customFormat="1" ht="50.85" customHeight="1" x14ac:dyDescent="0.2">
      <c r="A2" s="51"/>
    </row>
    <row r="3" spans="1:19" s="53" customFormat="1" x14ac:dyDescent="0.2"/>
    <row r="4" spans="1:19" s="53" customFormat="1" x14ac:dyDescent="0.2">
      <c r="S4" s="93" t="s">
        <v>10</v>
      </c>
    </row>
    <row r="5" spans="1:19" s="53" customFormat="1" x14ac:dyDescent="0.2"/>
    <row r="6" spans="1:19" s="53" customFormat="1" x14ac:dyDescent="0.2">
      <c r="A6" s="115" t="s">
        <v>86</v>
      </c>
    </row>
    <row r="7" spans="1:19" s="53" customFormat="1" x14ac:dyDescent="0.2">
      <c r="A7" s="115" t="s">
        <v>22</v>
      </c>
    </row>
    <row r="8" spans="1:19" x14ac:dyDescent="0.2">
      <c r="C8" s="54" t="s">
        <v>128</v>
      </c>
      <c r="D8" s="54" t="s">
        <v>129</v>
      </c>
      <c r="E8" s="54" t="s">
        <v>130</v>
      </c>
      <c r="F8" s="54" t="s">
        <v>131</v>
      </c>
      <c r="H8" s="2" t="s">
        <v>132</v>
      </c>
      <c r="J8" s="54" t="s">
        <v>133</v>
      </c>
      <c r="K8" s="54" t="s">
        <v>134</v>
      </c>
      <c r="L8" s="54" t="s">
        <v>135</v>
      </c>
      <c r="M8" s="54" t="s">
        <v>136</v>
      </c>
      <c r="O8" s="2" t="s">
        <v>137</v>
      </c>
      <c r="Q8" s="54" t="s">
        <v>138</v>
      </c>
      <c r="R8" s="54" t="s">
        <v>139</v>
      </c>
      <c r="S8" s="54" t="s">
        <v>140</v>
      </c>
    </row>
    <row r="9" spans="1:19" x14ac:dyDescent="0.2">
      <c r="A9" s="114"/>
      <c r="B9" s="114"/>
      <c r="C9" s="114"/>
      <c r="D9" s="114"/>
      <c r="E9" s="114"/>
      <c r="F9" s="114"/>
      <c r="H9" s="35"/>
      <c r="J9" s="114"/>
      <c r="K9" s="114"/>
      <c r="L9" s="114"/>
      <c r="M9" s="114"/>
      <c r="O9" s="35"/>
      <c r="Q9" s="114"/>
      <c r="R9" s="114"/>
      <c r="S9" s="114"/>
    </row>
    <row r="10" spans="1:19" x14ac:dyDescent="0.2">
      <c r="A10" s="116" t="s">
        <v>23</v>
      </c>
      <c r="H10" s="36"/>
      <c r="O10" s="36"/>
    </row>
    <row r="11" spans="1:19" x14ac:dyDescent="0.2">
      <c r="A11" s="117" t="s">
        <v>87</v>
      </c>
      <c r="C11" s="118">
        <v>690000000</v>
      </c>
      <c r="D11" s="118">
        <v>662000000</v>
      </c>
      <c r="E11" s="118">
        <v>651000000</v>
      </c>
      <c r="F11" s="118">
        <v>682000000</v>
      </c>
      <c r="H11" s="37">
        <f>SUM(C11:F11)</f>
        <v>2685000000</v>
      </c>
      <c r="J11" s="118">
        <v>654000000</v>
      </c>
      <c r="K11" s="118">
        <v>626000000</v>
      </c>
      <c r="L11" s="118">
        <v>620000000</v>
      </c>
      <c r="M11" s="118">
        <v>650000000</v>
      </c>
      <c r="O11" s="37">
        <f>SUM(J11:M11)</f>
        <v>2550000000</v>
      </c>
      <c r="Q11" s="118">
        <v>612000000</v>
      </c>
      <c r="R11" s="118">
        <v>592000000</v>
      </c>
      <c r="S11" s="118">
        <v>577000000</v>
      </c>
    </row>
    <row r="12" spans="1:19" x14ac:dyDescent="0.2">
      <c r="A12" s="117" t="s">
        <v>88</v>
      </c>
      <c r="C12" s="119">
        <v>370000000</v>
      </c>
      <c r="D12" s="119">
        <v>359000000</v>
      </c>
      <c r="E12" s="119">
        <v>352000000</v>
      </c>
      <c r="F12" s="119">
        <v>352000000</v>
      </c>
      <c r="H12" s="38">
        <f>SUM(C12:F12)</f>
        <v>1433000000</v>
      </c>
      <c r="J12" s="119">
        <v>335000000</v>
      </c>
      <c r="K12" s="119">
        <v>341000000</v>
      </c>
      <c r="L12" s="119">
        <v>338000000</v>
      </c>
      <c r="M12" s="119">
        <v>337000000</v>
      </c>
      <c r="O12" s="38">
        <f>SUM(J12:M12)</f>
        <v>1351000000</v>
      </c>
      <c r="Q12" s="119">
        <v>325000000</v>
      </c>
      <c r="R12" s="119">
        <v>326000000</v>
      </c>
      <c r="S12" s="119">
        <v>320000000</v>
      </c>
    </row>
    <row r="13" spans="1:19" x14ac:dyDescent="0.2">
      <c r="A13" s="117" t="s">
        <v>89</v>
      </c>
      <c r="C13" s="119">
        <v>188000000</v>
      </c>
      <c r="D13" s="119">
        <v>186000000</v>
      </c>
      <c r="E13" s="119">
        <v>195000000</v>
      </c>
      <c r="F13" s="119">
        <v>198000000</v>
      </c>
      <c r="H13" s="38">
        <f>SUM(C13:F13)</f>
        <v>767000000</v>
      </c>
      <c r="J13" s="119">
        <v>176000000</v>
      </c>
      <c r="K13" s="119">
        <v>180000000</v>
      </c>
      <c r="L13" s="119">
        <v>184000000</v>
      </c>
      <c r="M13" s="119">
        <v>189000000</v>
      </c>
      <c r="O13" s="38">
        <f>SUM(J13:M13)</f>
        <v>729000000</v>
      </c>
      <c r="Q13" s="119">
        <v>184000000</v>
      </c>
      <c r="R13" s="119">
        <v>194000000</v>
      </c>
      <c r="S13" s="119">
        <v>201000000</v>
      </c>
    </row>
    <row r="14" spans="1:19" x14ac:dyDescent="0.2">
      <c r="A14" s="117" t="s">
        <v>90</v>
      </c>
      <c r="C14" s="119">
        <v>305000000</v>
      </c>
      <c r="D14" s="119">
        <v>289000000</v>
      </c>
      <c r="E14" s="119">
        <v>282000000</v>
      </c>
      <c r="F14" s="119">
        <v>261000000</v>
      </c>
      <c r="H14" s="38">
        <f>SUM(C14:F14)</f>
        <v>1137000000</v>
      </c>
      <c r="J14" s="119">
        <v>255000000</v>
      </c>
      <c r="K14" s="119">
        <v>240000000</v>
      </c>
      <c r="L14" s="119">
        <v>162000000</v>
      </c>
      <c r="M14" s="119">
        <v>106000000</v>
      </c>
      <c r="O14" s="38">
        <f>SUM(J14:M14)</f>
        <v>763000000</v>
      </c>
      <c r="Q14" s="119">
        <v>37000000</v>
      </c>
      <c r="R14" s="119">
        <v>0</v>
      </c>
      <c r="S14" s="119">
        <v>0</v>
      </c>
    </row>
    <row r="15" spans="1:19" x14ac:dyDescent="0.2">
      <c r="A15" s="120" t="s">
        <v>91</v>
      </c>
      <c r="C15" s="121">
        <v>0</v>
      </c>
      <c r="D15" s="121">
        <v>0</v>
      </c>
      <c r="E15" s="121">
        <v>0</v>
      </c>
      <c r="F15" s="121">
        <v>0</v>
      </c>
      <c r="H15" s="39">
        <f>SUM(C15:F15)</f>
        <v>0</v>
      </c>
      <c r="J15" s="121">
        <v>0</v>
      </c>
      <c r="K15" s="121">
        <v>0</v>
      </c>
      <c r="L15" s="121">
        <v>0</v>
      </c>
      <c r="M15" s="121">
        <v>0</v>
      </c>
      <c r="O15" s="39">
        <f>SUM(J15:M15)</f>
        <v>0</v>
      </c>
      <c r="Q15" s="121">
        <v>0</v>
      </c>
      <c r="R15" s="121">
        <v>0</v>
      </c>
      <c r="S15" s="121">
        <v>0</v>
      </c>
    </row>
    <row r="16" spans="1:19" ht="13.5" thickBot="1" x14ac:dyDescent="0.25">
      <c r="A16" s="122" t="s">
        <v>30</v>
      </c>
      <c r="B16" s="122"/>
      <c r="C16" s="123">
        <f>SUM(C11:C15)</f>
        <v>1553000000</v>
      </c>
      <c r="D16" s="123">
        <f>SUM(D11:D15)</f>
        <v>1496000000</v>
      </c>
      <c r="E16" s="123">
        <f>SUM(E11:E15)</f>
        <v>1480000000</v>
      </c>
      <c r="F16" s="123">
        <f>SUM(F11:F15)</f>
        <v>1493000000</v>
      </c>
      <c r="H16" s="40">
        <f>SUM(H11:H15)</f>
        <v>6022000000</v>
      </c>
      <c r="J16" s="123">
        <f>SUM(J11:J15)</f>
        <v>1420000000</v>
      </c>
      <c r="K16" s="123">
        <f>SUM(K11:K15)</f>
        <v>1387000000</v>
      </c>
      <c r="L16" s="123">
        <f>SUM(L11:L15)</f>
        <v>1304000000</v>
      </c>
      <c r="M16" s="123">
        <f>SUM(M11:M15)</f>
        <v>1282000000</v>
      </c>
      <c r="O16" s="40">
        <f>SUM(O11:O15)</f>
        <v>5393000000</v>
      </c>
      <c r="Q16" s="123">
        <f>SUM(Q11:Q15)</f>
        <v>1158000000</v>
      </c>
      <c r="R16" s="123">
        <f>SUM(R11:R15)</f>
        <v>1112000000</v>
      </c>
      <c r="S16" s="123">
        <f>SUM(S11:S15)</f>
        <v>1098000000</v>
      </c>
    </row>
    <row r="17" spans="1:19" ht="13.5" thickTop="1" x14ac:dyDescent="0.2">
      <c r="A17" s="105"/>
      <c r="B17" s="105"/>
      <c r="C17" s="105"/>
      <c r="D17" s="105"/>
      <c r="E17" s="105"/>
      <c r="F17" s="105"/>
      <c r="H17" s="41"/>
      <c r="J17" s="105"/>
      <c r="K17" s="105"/>
      <c r="L17" s="105"/>
      <c r="M17" s="105"/>
      <c r="O17" s="41"/>
      <c r="Q17" s="105"/>
      <c r="R17" s="105"/>
      <c r="S17" s="105"/>
    </row>
    <row r="18" spans="1:19" x14ac:dyDescent="0.2">
      <c r="A18" s="116" t="s">
        <v>92</v>
      </c>
      <c r="H18" s="36"/>
      <c r="O18" s="36"/>
    </row>
    <row r="19" spans="1:19" x14ac:dyDescent="0.2">
      <c r="A19" s="117" t="str">
        <f>A11</f>
        <v>Commercial Industries</v>
      </c>
      <c r="C19" s="118">
        <v>141000000</v>
      </c>
      <c r="D19" s="118">
        <v>131000000</v>
      </c>
      <c r="E19" s="118">
        <v>137000000</v>
      </c>
      <c r="F19" s="118">
        <v>154000000</v>
      </c>
      <c r="H19" s="37">
        <f>SUM(C19:F19)</f>
        <v>563000000</v>
      </c>
      <c r="J19" s="118">
        <v>110000000</v>
      </c>
      <c r="K19" s="118">
        <v>120000000</v>
      </c>
      <c r="L19" s="118">
        <v>128000000</v>
      </c>
      <c r="M19" s="118">
        <v>143000000</v>
      </c>
      <c r="O19" s="37">
        <f>SUM(J19:M19)</f>
        <v>501000000</v>
      </c>
      <c r="Q19" s="118">
        <v>113000000</v>
      </c>
      <c r="R19" s="118">
        <v>108000000</v>
      </c>
      <c r="S19" s="118">
        <v>108000000</v>
      </c>
    </row>
    <row r="20" spans="1:19" x14ac:dyDescent="0.2">
      <c r="A20" s="117" t="str">
        <f>A12</f>
        <v>Government Services</v>
      </c>
      <c r="C20" s="119">
        <v>103000000</v>
      </c>
      <c r="D20" s="119">
        <v>103000000</v>
      </c>
      <c r="E20" s="119">
        <v>96000000</v>
      </c>
      <c r="F20" s="119">
        <v>96000000</v>
      </c>
      <c r="H20" s="38">
        <f>SUM(C20:F20)</f>
        <v>398000000</v>
      </c>
      <c r="J20" s="119">
        <v>108000000</v>
      </c>
      <c r="K20" s="119">
        <v>100000000</v>
      </c>
      <c r="L20" s="119">
        <v>106000000</v>
      </c>
      <c r="M20" s="119">
        <v>110000000</v>
      </c>
      <c r="O20" s="38">
        <f>SUM(J20:M20)</f>
        <v>424000000</v>
      </c>
      <c r="Q20" s="119">
        <v>86000000</v>
      </c>
      <c r="R20" s="119">
        <v>103000000</v>
      </c>
      <c r="S20" s="119">
        <v>100000000</v>
      </c>
    </row>
    <row r="21" spans="1:19" x14ac:dyDescent="0.2">
      <c r="A21" s="117" t="str">
        <f>A13</f>
        <v>Transportation</v>
      </c>
      <c r="C21" s="119">
        <v>29000000</v>
      </c>
      <c r="D21" s="119">
        <v>21000000</v>
      </c>
      <c r="E21" s="119">
        <v>30000000</v>
      </c>
      <c r="F21" s="119">
        <v>34000000</v>
      </c>
      <c r="H21" s="38">
        <f>SUM(C21:F21)</f>
        <v>114000000</v>
      </c>
      <c r="J21" s="119">
        <v>27000000</v>
      </c>
      <c r="K21" s="119">
        <v>25000000</v>
      </c>
      <c r="L21" s="119">
        <v>30000000</v>
      </c>
      <c r="M21" s="119">
        <v>31000000</v>
      </c>
      <c r="O21" s="38">
        <f>SUM(J21:M21)</f>
        <v>113000000</v>
      </c>
      <c r="Q21" s="119">
        <v>20000000</v>
      </c>
      <c r="R21" s="119">
        <v>31000000</v>
      </c>
      <c r="S21" s="119">
        <v>38000000</v>
      </c>
    </row>
    <row r="22" spans="1:19" x14ac:dyDescent="0.2">
      <c r="A22" s="117" t="str">
        <f>A14</f>
        <v>Other</v>
      </c>
      <c r="C22" s="119">
        <v>34000000</v>
      </c>
      <c r="D22" s="119">
        <v>33000000</v>
      </c>
      <c r="E22" s="119">
        <v>47000000</v>
      </c>
      <c r="F22" s="119">
        <v>30000000</v>
      </c>
      <c r="H22" s="38">
        <f>SUM(C22:F22)</f>
        <v>144000000</v>
      </c>
      <c r="J22" s="119">
        <v>36000000</v>
      </c>
      <c r="K22" s="119">
        <v>37000000</v>
      </c>
      <c r="L22" s="119">
        <v>9000000</v>
      </c>
      <c r="M22" s="119">
        <v>-3000000</v>
      </c>
      <c r="O22" s="38">
        <f>SUM(J22:M22)</f>
        <v>79000000</v>
      </c>
      <c r="Q22" s="119">
        <v>1000000</v>
      </c>
      <c r="R22" s="119">
        <v>0</v>
      </c>
      <c r="S22" s="119">
        <v>0</v>
      </c>
    </row>
    <row r="23" spans="1:19" x14ac:dyDescent="0.2">
      <c r="A23" s="120" t="str">
        <f>A15</f>
        <v>Corporate</v>
      </c>
      <c r="C23" s="121">
        <v>-221000000</v>
      </c>
      <c r="D23" s="121">
        <v>-201000000</v>
      </c>
      <c r="E23" s="121">
        <v>-197000000</v>
      </c>
      <c r="F23" s="121">
        <v>-183000000</v>
      </c>
      <c r="H23" s="39">
        <f>SUM(C23:F23)</f>
        <v>-802000000</v>
      </c>
      <c r="J23" s="121">
        <v>-176000000</v>
      </c>
      <c r="K23" s="121">
        <v>-172000000</v>
      </c>
      <c r="L23" s="121">
        <v>-168000000</v>
      </c>
      <c r="M23" s="121">
        <v>-179000000</v>
      </c>
      <c r="O23" s="39">
        <f>SUM(J23:M23)</f>
        <v>-695000000</v>
      </c>
      <c r="Q23" s="121">
        <v>-151000000</v>
      </c>
      <c r="R23" s="121">
        <v>-183000000</v>
      </c>
      <c r="S23" s="121">
        <v>-174000000</v>
      </c>
    </row>
    <row r="24" spans="1:19" ht="13.5" thickBot="1" x14ac:dyDescent="0.25">
      <c r="A24" s="122" t="s">
        <v>74</v>
      </c>
      <c r="B24" s="122"/>
      <c r="C24" s="123">
        <f>SUM(C19:C23)</f>
        <v>86000000</v>
      </c>
      <c r="D24" s="123">
        <f>SUM(D19:D23)</f>
        <v>87000000</v>
      </c>
      <c r="E24" s="123">
        <f>SUM(E19:E23)</f>
        <v>113000000</v>
      </c>
      <c r="F24" s="123">
        <f>SUM(F19:F23)</f>
        <v>131000000</v>
      </c>
      <c r="H24" s="40">
        <f>SUM(H19:H23)</f>
        <v>417000000</v>
      </c>
      <c r="J24" s="123">
        <f>SUM(J19:J23)</f>
        <v>105000000</v>
      </c>
      <c r="K24" s="123">
        <f>SUM(K19:K23)</f>
        <v>110000000</v>
      </c>
      <c r="L24" s="123">
        <f>SUM(L19:L23)</f>
        <v>105000000</v>
      </c>
      <c r="M24" s="123">
        <f>SUM(M19:M23)</f>
        <v>102000000</v>
      </c>
      <c r="O24" s="40">
        <f>SUM(O19:O23)</f>
        <v>422000000</v>
      </c>
      <c r="Q24" s="123">
        <f>SUM(Q19:Q23)</f>
        <v>69000000</v>
      </c>
      <c r="R24" s="123">
        <f>SUM(R19:R23)</f>
        <v>59000000</v>
      </c>
      <c r="S24" s="123">
        <f>SUM(S19:S23)</f>
        <v>72000000</v>
      </c>
    </row>
    <row r="25" spans="1:19" ht="13.5" thickTop="1" x14ac:dyDescent="0.2">
      <c r="A25" s="105"/>
      <c r="B25" s="105"/>
      <c r="C25" s="105"/>
      <c r="D25" s="105"/>
      <c r="E25" s="105"/>
      <c r="F25" s="105"/>
      <c r="H25" s="41"/>
      <c r="J25" s="105"/>
      <c r="K25" s="105"/>
      <c r="L25" s="105"/>
      <c r="M25" s="105"/>
      <c r="O25" s="41"/>
      <c r="Q25" s="105"/>
      <c r="R25" s="105"/>
      <c r="S25" s="105"/>
    </row>
    <row r="26" spans="1:19" x14ac:dyDescent="0.2">
      <c r="A26" s="117" t="s">
        <v>93</v>
      </c>
      <c r="C26" s="60">
        <f>'Non-GAAP'!C30</f>
        <v>8000000</v>
      </c>
      <c r="D26" s="60">
        <f>'Non-GAAP'!D30</f>
        <v>1000000</v>
      </c>
      <c r="E26" s="60">
        <f>'Non-GAAP'!E30</f>
        <v>1000000</v>
      </c>
      <c r="F26" s="60">
        <f>'Non-GAAP'!F30</f>
        <v>-1000000</v>
      </c>
      <c r="H26" s="38">
        <f>SUM(C26:F26)</f>
        <v>9000000</v>
      </c>
      <c r="J26" s="60">
        <v>0</v>
      </c>
      <c r="K26" s="60">
        <v>-1000000</v>
      </c>
      <c r="L26" s="60">
        <v>-1000000</v>
      </c>
      <c r="M26" s="60">
        <v>0</v>
      </c>
      <c r="O26" s="38">
        <f>SUM(J26:M26)</f>
        <v>-2000000</v>
      </c>
      <c r="Q26" s="60">
        <v>0</v>
      </c>
      <c r="R26" s="60">
        <v>0</v>
      </c>
      <c r="S26" s="60">
        <v>0</v>
      </c>
    </row>
    <row r="27" spans="1:19" x14ac:dyDescent="0.2">
      <c r="A27" s="120" t="s">
        <v>94</v>
      </c>
      <c r="C27" s="62">
        <f>'Non-GAAP'!C31</f>
        <v>-5000000</v>
      </c>
      <c r="D27" s="62">
        <f>'Non-GAAP'!D31</f>
        <v>0</v>
      </c>
      <c r="E27" s="62">
        <f>'Non-GAAP'!E31</f>
        <v>-3000000</v>
      </c>
      <c r="F27" s="62">
        <f>'Non-GAAP'!F31</f>
        <v>0</v>
      </c>
      <c r="H27" s="39">
        <f>SUM(C27:F27)</f>
        <v>-8000000</v>
      </c>
      <c r="J27" s="62">
        <v>0</v>
      </c>
      <c r="K27" s="62">
        <v>0</v>
      </c>
      <c r="L27" s="62">
        <v>0</v>
      </c>
      <c r="M27" s="62">
        <v>-1000000</v>
      </c>
      <c r="O27" s="39">
        <f>SUM(J27:M27)</f>
        <v>-1000000</v>
      </c>
      <c r="Q27" s="62">
        <v>0</v>
      </c>
      <c r="R27" s="62">
        <v>0</v>
      </c>
      <c r="S27" s="62">
        <v>0</v>
      </c>
    </row>
    <row r="28" spans="1:19" ht="13.5" thickBot="1" x14ac:dyDescent="0.25">
      <c r="A28" s="122" t="s">
        <v>95</v>
      </c>
      <c r="B28" s="122"/>
      <c r="C28" s="123">
        <f>SUM(C24:C27)</f>
        <v>89000000</v>
      </c>
      <c r="D28" s="123">
        <f>SUM(D24:D27)</f>
        <v>88000000</v>
      </c>
      <c r="E28" s="123">
        <f>SUM(E24:E27)</f>
        <v>111000000</v>
      </c>
      <c r="F28" s="123">
        <f>SUM(F24:F27)</f>
        <v>130000000</v>
      </c>
      <c r="H28" s="40">
        <f>SUM(H24:H27)</f>
        <v>418000000</v>
      </c>
      <c r="J28" s="123">
        <f>SUM(J24:J27)</f>
        <v>105000000</v>
      </c>
      <c r="K28" s="123">
        <f>SUM(K24:K27)</f>
        <v>109000000</v>
      </c>
      <c r="L28" s="123">
        <f>SUM(L24:L27)</f>
        <v>104000000</v>
      </c>
      <c r="M28" s="123">
        <f>SUM(M24:M27)</f>
        <v>101000000</v>
      </c>
      <c r="O28" s="40">
        <f>SUM(O24:O27)</f>
        <v>419000000</v>
      </c>
      <c r="Q28" s="123">
        <f>SUM(Q24:Q27)</f>
        <v>69000000</v>
      </c>
      <c r="R28" s="123">
        <f>SUM(R24:R27)</f>
        <v>59000000</v>
      </c>
      <c r="S28" s="123">
        <f>SUM(S24:S27)</f>
        <v>72000000</v>
      </c>
    </row>
    <row r="29" spans="1:19" ht="13.5" thickTop="1" x14ac:dyDescent="0.2">
      <c r="A29" s="105"/>
      <c r="B29" s="105"/>
      <c r="C29" s="105"/>
      <c r="D29" s="105"/>
      <c r="E29" s="105"/>
      <c r="F29" s="105"/>
      <c r="H29" s="41"/>
      <c r="J29" s="105"/>
      <c r="K29" s="105"/>
      <c r="L29" s="105"/>
      <c r="M29" s="105"/>
      <c r="O29" s="41"/>
      <c r="Q29" s="105"/>
      <c r="R29" s="105"/>
      <c r="S29" s="105"/>
    </row>
    <row r="30" spans="1:19" x14ac:dyDescent="0.2">
      <c r="A30" s="116" t="s">
        <v>96</v>
      </c>
      <c r="H30" s="36"/>
      <c r="O30" s="36"/>
    </row>
    <row r="31" spans="1:19" x14ac:dyDescent="0.2">
      <c r="A31" s="117" t="str">
        <f>A11</f>
        <v>Commercial Industries</v>
      </c>
      <c r="C31" s="124">
        <f t="shared" ref="C31:F34" si="0">C19/C11</f>
        <v>0.20434782608695654</v>
      </c>
      <c r="D31" s="124">
        <f t="shared" si="0"/>
        <v>0.19788519637462235</v>
      </c>
      <c r="E31" s="124">
        <f t="shared" si="0"/>
        <v>0.21044546850998463</v>
      </c>
      <c r="F31" s="124">
        <f t="shared" si="0"/>
        <v>0.22580645161290322</v>
      </c>
      <c r="H31" s="42">
        <f>H19/H11</f>
        <v>0.20968342644320298</v>
      </c>
      <c r="J31" s="124">
        <f t="shared" ref="J31:M34" si="1">J19/J11</f>
        <v>0.16819571865443425</v>
      </c>
      <c r="K31" s="124">
        <f t="shared" si="1"/>
        <v>0.19169329073482427</v>
      </c>
      <c r="L31" s="124">
        <f t="shared" si="1"/>
        <v>0.20645161290322581</v>
      </c>
      <c r="M31" s="124">
        <f t="shared" si="1"/>
        <v>0.22</v>
      </c>
      <c r="O31" s="42">
        <f>O19/O11</f>
        <v>0.19647058823529412</v>
      </c>
      <c r="Q31" s="124">
        <f t="shared" ref="Q31:S34" si="2">Q19/Q11</f>
        <v>0.184640522875817</v>
      </c>
      <c r="R31" s="124">
        <f t="shared" si="2"/>
        <v>0.18243243243243243</v>
      </c>
      <c r="S31" s="124">
        <f t="shared" si="2"/>
        <v>0.18717504332755633</v>
      </c>
    </row>
    <row r="32" spans="1:19" x14ac:dyDescent="0.2">
      <c r="A32" s="117" t="str">
        <f>A12</f>
        <v>Government Services</v>
      </c>
      <c r="C32" s="124">
        <f t="shared" si="0"/>
        <v>0.27837837837837837</v>
      </c>
      <c r="D32" s="124">
        <f t="shared" si="0"/>
        <v>0.28690807799442897</v>
      </c>
      <c r="E32" s="124">
        <f t="shared" si="0"/>
        <v>0.27272727272727271</v>
      </c>
      <c r="F32" s="124">
        <f t="shared" si="0"/>
        <v>0.27272727272727271</v>
      </c>
      <c r="H32" s="42">
        <f>H20/H12</f>
        <v>0.27773900907187721</v>
      </c>
      <c r="J32" s="124">
        <f t="shared" si="1"/>
        <v>0.32238805970149254</v>
      </c>
      <c r="K32" s="124">
        <f t="shared" si="1"/>
        <v>0.2932551319648094</v>
      </c>
      <c r="L32" s="124">
        <f t="shared" si="1"/>
        <v>0.31360946745562129</v>
      </c>
      <c r="M32" s="124">
        <f t="shared" si="1"/>
        <v>0.32640949554896143</v>
      </c>
      <c r="O32" s="42">
        <f>O20/O12</f>
        <v>0.31384159881569207</v>
      </c>
      <c r="Q32" s="124">
        <f t="shared" si="2"/>
        <v>0.26461538461538464</v>
      </c>
      <c r="R32" s="124">
        <f t="shared" si="2"/>
        <v>0.31595092024539878</v>
      </c>
      <c r="S32" s="124">
        <f t="shared" si="2"/>
        <v>0.3125</v>
      </c>
    </row>
    <row r="33" spans="1:19" x14ac:dyDescent="0.2">
      <c r="A33" s="117" t="str">
        <f>A13</f>
        <v>Transportation</v>
      </c>
      <c r="C33" s="124">
        <f t="shared" si="0"/>
        <v>0.15425531914893617</v>
      </c>
      <c r="D33" s="124">
        <f t="shared" si="0"/>
        <v>0.11290322580645161</v>
      </c>
      <c r="E33" s="124">
        <f t="shared" si="0"/>
        <v>0.15384615384615385</v>
      </c>
      <c r="F33" s="124">
        <f t="shared" si="0"/>
        <v>0.17171717171717171</v>
      </c>
      <c r="H33" s="42">
        <f>H21/H13</f>
        <v>0.14863102998696218</v>
      </c>
      <c r="J33" s="124">
        <f t="shared" si="1"/>
        <v>0.15340909090909091</v>
      </c>
      <c r="K33" s="124">
        <f t="shared" si="1"/>
        <v>0.1388888888888889</v>
      </c>
      <c r="L33" s="124">
        <f t="shared" si="1"/>
        <v>0.16304347826086957</v>
      </c>
      <c r="M33" s="124">
        <f t="shared" si="1"/>
        <v>0.16402116402116401</v>
      </c>
      <c r="O33" s="42">
        <f>O21/O13</f>
        <v>0.15500685871056241</v>
      </c>
      <c r="Q33" s="124">
        <f t="shared" si="2"/>
        <v>0.10869565217391304</v>
      </c>
      <c r="R33" s="124">
        <f t="shared" si="2"/>
        <v>0.15979381443298968</v>
      </c>
      <c r="S33" s="124">
        <f t="shared" si="2"/>
        <v>0.1890547263681592</v>
      </c>
    </row>
    <row r="34" spans="1:19" x14ac:dyDescent="0.2">
      <c r="A34" s="117" t="str">
        <f>A14</f>
        <v>Other</v>
      </c>
      <c r="C34" s="124">
        <f t="shared" si="0"/>
        <v>0.11147540983606558</v>
      </c>
      <c r="D34" s="124">
        <f t="shared" si="0"/>
        <v>0.11418685121107267</v>
      </c>
      <c r="E34" s="124">
        <f t="shared" si="0"/>
        <v>0.16666666666666666</v>
      </c>
      <c r="F34" s="124">
        <f t="shared" si="0"/>
        <v>0.11494252873563218</v>
      </c>
      <c r="H34" s="42">
        <f>H22/H14</f>
        <v>0.12664907651715041</v>
      </c>
      <c r="J34" s="124">
        <f t="shared" si="1"/>
        <v>0.14117647058823529</v>
      </c>
      <c r="K34" s="124">
        <f t="shared" si="1"/>
        <v>0.15416666666666667</v>
      </c>
      <c r="L34" s="124">
        <f t="shared" si="1"/>
        <v>5.5555555555555552E-2</v>
      </c>
      <c r="M34" s="124">
        <f t="shared" si="1"/>
        <v>-2.8301886792452831E-2</v>
      </c>
      <c r="O34" s="42">
        <f>O22/O14</f>
        <v>0.10353866317169069</v>
      </c>
      <c r="Q34" s="124">
        <f t="shared" si="2"/>
        <v>2.7027027027027029E-2</v>
      </c>
      <c r="R34" s="124">
        <v>0</v>
      </c>
      <c r="S34" s="124">
        <v>0</v>
      </c>
    </row>
    <row r="35" spans="1:19" x14ac:dyDescent="0.2">
      <c r="A35" s="120" t="str">
        <f>A15</f>
        <v>Corporate</v>
      </c>
      <c r="C35" s="125">
        <f>IF(ISERROR(C23/C15),0,C23/C15)</f>
        <v>0</v>
      </c>
      <c r="D35" s="125">
        <f>IF(ISERROR(D23/D15),0,D23/D15)</f>
        <v>0</v>
      </c>
      <c r="E35" s="125">
        <f>IF(ISERROR(E23/E15),0,E23/E15)</f>
        <v>0</v>
      </c>
      <c r="F35" s="125">
        <f>IF(ISERROR(F23/F15),0,F23/F15)</f>
        <v>0</v>
      </c>
      <c r="H35" s="43">
        <f>IF(ISERROR(H23/H15),0,H23/H15)</f>
        <v>0</v>
      </c>
      <c r="J35" s="125">
        <f>IF(ISERROR(J23/J15),0,J23/J15)</f>
        <v>0</v>
      </c>
      <c r="K35" s="125">
        <f>IF(ISERROR(K23/K15),0,K23/K15)</f>
        <v>0</v>
      </c>
      <c r="L35" s="125">
        <f>IF(ISERROR(L23/L15),0,L23/L15)</f>
        <v>0</v>
      </c>
      <c r="M35" s="125">
        <f>IF(ISERROR(M23/M15),0,M23/M15)</f>
        <v>0</v>
      </c>
      <c r="O35" s="43">
        <f>IF(ISERROR(O23/O15),0,O23/O15)</f>
        <v>0</v>
      </c>
      <c r="Q35" s="125">
        <f>IF(ISERROR(Q23/Q15),0,Q23/Q15)</f>
        <v>0</v>
      </c>
      <c r="R35" s="125">
        <f>IF(ISERROR(R23/R15),0,R23/R15)</f>
        <v>0</v>
      </c>
      <c r="S35" s="125">
        <f>IF(ISERROR(S23/S15),0,S23/S15)</f>
        <v>0</v>
      </c>
    </row>
    <row r="36" spans="1:19" ht="13.5" thickBot="1" x14ac:dyDescent="0.25">
      <c r="A36" s="122" t="s">
        <v>74</v>
      </c>
      <c r="B36" s="122"/>
      <c r="C36" s="126">
        <f>C24/C16</f>
        <v>5.5376690276883453E-2</v>
      </c>
      <c r="D36" s="126">
        <f>D24/D16</f>
        <v>5.8155080213903747E-2</v>
      </c>
      <c r="E36" s="126">
        <f>E24/E16</f>
        <v>7.6351351351351349E-2</v>
      </c>
      <c r="F36" s="126">
        <f>F24/F16</f>
        <v>8.7742799732083057E-2</v>
      </c>
      <c r="H36" s="44">
        <f>H24/H16</f>
        <v>6.9246097641979407E-2</v>
      </c>
      <c r="J36" s="126">
        <f>J24/J16</f>
        <v>7.3943661971830985E-2</v>
      </c>
      <c r="K36" s="126">
        <f>K24/K16</f>
        <v>7.9307858687815425E-2</v>
      </c>
      <c r="L36" s="126">
        <f>L24/L16</f>
        <v>8.052147239263803E-2</v>
      </c>
      <c r="M36" s="126">
        <f>M24/M16</f>
        <v>7.9563182527301088E-2</v>
      </c>
      <c r="O36" s="44">
        <f>O24/O16</f>
        <v>7.8249582792508807E-2</v>
      </c>
      <c r="Q36" s="126">
        <f>Q24/Q16</f>
        <v>5.9585492227979271E-2</v>
      </c>
      <c r="R36" s="126">
        <f>R24/R16</f>
        <v>5.3057553956834536E-2</v>
      </c>
      <c r="S36" s="126">
        <f>S24/S16</f>
        <v>6.5573770491803282E-2</v>
      </c>
    </row>
    <row r="37" spans="1:19" ht="13.5" thickTop="1" x14ac:dyDescent="0.2">
      <c r="A37" s="105"/>
      <c r="B37" s="105"/>
      <c r="C37" s="105"/>
      <c r="D37" s="105"/>
      <c r="E37" s="105"/>
      <c r="F37" s="105"/>
      <c r="H37" s="41"/>
      <c r="J37" s="105"/>
      <c r="K37" s="105"/>
      <c r="L37" s="105"/>
      <c r="M37" s="105"/>
      <c r="O37" s="41"/>
      <c r="Q37" s="105"/>
      <c r="R37" s="105"/>
      <c r="S37" s="105"/>
    </row>
    <row r="38" spans="1:19" x14ac:dyDescent="0.2">
      <c r="A38" s="120" t="s">
        <v>97</v>
      </c>
      <c r="C38" s="125">
        <f>SUM(C20,C26,C27)/C12</f>
        <v>0.2864864864864865</v>
      </c>
      <c r="D38" s="125">
        <f>SUM(D20,D26,D27)/D12</f>
        <v>0.28969359331476324</v>
      </c>
      <c r="E38" s="125">
        <f>SUM(E20,E26,E27)/E12</f>
        <v>0.26704545454545453</v>
      </c>
      <c r="F38" s="125">
        <f>SUM(F20,F26,F27)/F12</f>
        <v>0.26988636363636365</v>
      </c>
      <c r="H38" s="43">
        <f>SUM(H20,H26,H27)/H12</f>
        <v>0.27843684577808792</v>
      </c>
      <c r="J38" s="125">
        <f>SUM(J20,J26,J27)/J12</f>
        <v>0.32238805970149254</v>
      </c>
      <c r="K38" s="125">
        <f>SUM(K20,K26,K27)/K12</f>
        <v>0.29032258064516131</v>
      </c>
      <c r="L38" s="125">
        <f>SUM(L20,L26,L27)/L12</f>
        <v>0.31065088757396447</v>
      </c>
      <c r="M38" s="125">
        <f>SUM(M20,M26,M27)/M12</f>
        <v>0.32344213649851633</v>
      </c>
      <c r="O38" s="43">
        <f>SUM(O20,O26,O27)/O12</f>
        <v>0.31162102146558107</v>
      </c>
      <c r="Q38" s="125">
        <f>SUM(Q20,Q26,Q27)/Q12</f>
        <v>0.26461538461538464</v>
      </c>
      <c r="R38" s="125">
        <f>SUM(R20,R26,R27)/R12</f>
        <v>0.31595092024539878</v>
      </c>
      <c r="S38" s="125">
        <f>SUM(S20,S26,S27)/S12</f>
        <v>0.3125</v>
      </c>
    </row>
    <row r="39" spans="1:19" ht="13.5" thickBot="1" x14ac:dyDescent="0.25">
      <c r="A39" s="122" t="s">
        <v>95</v>
      </c>
      <c r="B39" s="122"/>
      <c r="C39" s="126">
        <f>C28/C16</f>
        <v>5.7308435286542177E-2</v>
      </c>
      <c r="D39" s="126">
        <f>D28/D16</f>
        <v>5.8823529411764705E-2</v>
      </c>
      <c r="E39" s="126">
        <f>E28/E16</f>
        <v>7.4999999999999997E-2</v>
      </c>
      <c r="F39" s="126">
        <f>F28/F16</f>
        <v>8.7073007367716004E-2</v>
      </c>
      <c r="H39" s="44">
        <f>H28/H16</f>
        <v>6.9412155430089675E-2</v>
      </c>
      <c r="J39" s="126">
        <f>J28/J16</f>
        <v>7.3943661971830985E-2</v>
      </c>
      <c r="K39" s="126">
        <f>K28/K16</f>
        <v>7.858687815428983E-2</v>
      </c>
      <c r="L39" s="126">
        <f>L28/L16</f>
        <v>7.9754601226993863E-2</v>
      </c>
      <c r="M39" s="126">
        <f>M28/M16</f>
        <v>7.8783151326053041E-2</v>
      </c>
      <c r="O39" s="44">
        <f>O28/O16</f>
        <v>7.7693306137585766E-2</v>
      </c>
      <c r="Q39" s="126">
        <f>Q28/Q16</f>
        <v>5.9585492227979271E-2</v>
      </c>
      <c r="R39" s="126">
        <f>R28/R16</f>
        <v>5.3057553956834536E-2</v>
      </c>
      <c r="S39" s="126">
        <f>S28/S16</f>
        <v>6.5573770491803282E-2</v>
      </c>
    </row>
    <row r="40" spans="1:19" ht="13.5" thickTop="1" x14ac:dyDescent="0.2">
      <c r="A40" s="105"/>
      <c r="B40" s="105"/>
      <c r="C40" s="105"/>
      <c r="D40" s="105"/>
      <c r="E40" s="105"/>
      <c r="F40" s="105"/>
      <c r="H40" s="41"/>
      <c r="J40" s="105"/>
      <c r="K40" s="105"/>
      <c r="L40" s="105"/>
      <c r="M40" s="105"/>
      <c r="O40" s="41"/>
      <c r="Q40" s="105"/>
      <c r="R40" s="105"/>
      <c r="S40" s="105"/>
    </row>
    <row r="41" spans="1:19" ht="27.6" customHeight="1" x14ac:dyDescent="0.2">
      <c r="A41" s="116" t="s">
        <v>98</v>
      </c>
      <c r="H41" s="36"/>
      <c r="O41" s="36"/>
    </row>
    <row r="42" spans="1:19" x14ac:dyDescent="0.2">
      <c r="A42" s="117" t="str">
        <f>A11</f>
        <v>Commercial Industries</v>
      </c>
      <c r="C42" s="118">
        <v>25000000</v>
      </c>
      <c r="D42" s="118">
        <v>26000000</v>
      </c>
      <c r="E42" s="118">
        <v>24000000</v>
      </c>
      <c r="F42" s="118">
        <v>23000000</v>
      </c>
      <c r="H42" s="37">
        <f>SUM(C42:F42)</f>
        <v>98000000</v>
      </c>
      <c r="J42" s="118">
        <v>28000000</v>
      </c>
      <c r="K42" s="118">
        <v>25000000</v>
      </c>
      <c r="L42" s="118">
        <v>22000000</v>
      </c>
      <c r="M42" s="118">
        <v>22000000</v>
      </c>
      <c r="O42" s="37">
        <f>SUM(J42:M42)</f>
        <v>97000000</v>
      </c>
      <c r="Q42" s="118">
        <v>22000000</v>
      </c>
      <c r="R42" s="118">
        <v>21000000</v>
      </c>
      <c r="S42" s="118">
        <v>25000000</v>
      </c>
    </row>
    <row r="43" spans="1:19" x14ac:dyDescent="0.2">
      <c r="A43" s="117" t="str">
        <f>A12</f>
        <v>Government Services</v>
      </c>
      <c r="C43" s="119">
        <v>10000000</v>
      </c>
      <c r="D43" s="119">
        <v>12000000</v>
      </c>
      <c r="E43" s="119">
        <v>10000000</v>
      </c>
      <c r="F43" s="119">
        <v>9000000</v>
      </c>
      <c r="H43" s="38">
        <f>SUM(C43:F43)</f>
        <v>41000000</v>
      </c>
      <c r="J43" s="119">
        <v>7000000</v>
      </c>
      <c r="K43" s="119">
        <v>9000000</v>
      </c>
      <c r="L43" s="119">
        <v>7000000</v>
      </c>
      <c r="M43" s="119">
        <v>7000000</v>
      </c>
      <c r="O43" s="38">
        <f>SUM(J43:M43)</f>
        <v>30000000</v>
      </c>
      <c r="Q43" s="119">
        <v>9000000</v>
      </c>
      <c r="R43" s="119">
        <v>6000000</v>
      </c>
      <c r="S43" s="119">
        <v>6000000</v>
      </c>
    </row>
    <row r="44" spans="1:19" x14ac:dyDescent="0.2">
      <c r="A44" s="117" t="str">
        <f>A13</f>
        <v>Transportation</v>
      </c>
      <c r="C44" s="119">
        <v>11000000</v>
      </c>
      <c r="D44" s="119">
        <v>11000000</v>
      </c>
      <c r="E44" s="119">
        <v>12000000</v>
      </c>
      <c r="F44" s="119">
        <v>9000000</v>
      </c>
      <c r="H44" s="38">
        <f>SUM(C44:F44)</f>
        <v>43000000</v>
      </c>
      <c r="J44" s="119">
        <v>8000000</v>
      </c>
      <c r="K44" s="119">
        <v>10000000</v>
      </c>
      <c r="L44" s="119">
        <v>9000000</v>
      </c>
      <c r="M44" s="119">
        <v>9000000</v>
      </c>
      <c r="O44" s="38">
        <f>SUM(J44:M44)</f>
        <v>36000000</v>
      </c>
      <c r="Q44" s="119">
        <v>9000000</v>
      </c>
      <c r="R44" s="119">
        <v>8000000</v>
      </c>
      <c r="S44" s="119">
        <v>9000000</v>
      </c>
    </row>
    <row r="45" spans="1:19" x14ac:dyDescent="0.2">
      <c r="A45" s="117" t="str">
        <f>A14</f>
        <v>Other</v>
      </c>
      <c r="C45" s="119">
        <v>5000000</v>
      </c>
      <c r="D45" s="119">
        <v>4000000</v>
      </c>
      <c r="E45" s="119">
        <v>3000000</v>
      </c>
      <c r="F45" s="119">
        <v>3000000</v>
      </c>
      <c r="H45" s="38">
        <f>SUM(C45:F45)</f>
        <v>15000000</v>
      </c>
      <c r="J45" s="119">
        <v>3000000</v>
      </c>
      <c r="K45" s="119">
        <v>3000000</v>
      </c>
      <c r="L45" s="119">
        <v>1000000</v>
      </c>
      <c r="M45" s="119">
        <v>3000000</v>
      </c>
      <c r="O45" s="38">
        <f>SUM(J45:M45)</f>
        <v>10000000</v>
      </c>
      <c r="Q45" s="119">
        <v>0</v>
      </c>
      <c r="R45" s="119">
        <v>0</v>
      </c>
      <c r="S45" s="119">
        <v>0</v>
      </c>
    </row>
    <row r="46" spans="1:19" x14ac:dyDescent="0.2">
      <c r="A46" s="120" t="str">
        <f>A15</f>
        <v>Corporate</v>
      </c>
      <c r="C46" s="121">
        <v>13000000</v>
      </c>
      <c r="D46" s="121">
        <v>16000000</v>
      </c>
      <c r="E46" s="121">
        <v>14000000</v>
      </c>
      <c r="F46" s="121">
        <v>14000000</v>
      </c>
      <c r="H46" s="39">
        <f>SUM(C46:F46)</f>
        <v>57000000</v>
      </c>
      <c r="J46" s="121">
        <v>10000000</v>
      </c>
      <c r="K46" s="121">
        <v>10000000</v>
      </c>
      <c r="L46" s="121">
        <v>14000000</v>
      </c>
      <c r="M46" s="121">
        <v>14000000</v>
      </c>
      <c r="O46" s="39">
        <f>SUM(J46:M46)</f>
        <v>48000000</v>
      </c>
      <c r="Q46" s="121">
        <v>14000000</v>
      </c>
      <c r="R46" s="121">
        <v>16000000</v>
      </c>
      <c r="S46" s="121">
        <v>15000000</v>
      </c>
    </row>
    <row r="47" spans="1:19" ht="13.5" thickBot="1" x14ac:dyDescent="0.25">
      <c r="A47" s="122" t="s">
        <v>74</v>
      </c>
      <c r="B47" s="122"/>
      <c r="C47" s="123">
        <f>SUM(C42:C46)</f>
        <v>64000000</v>
      </c>
      <c r="D47" s="123">
        <f>SUM(D42:D46)</f>
        <v>69000000</v>
      </c>
      <c r="E47" s="123">
        <f>SUM(E42:E46)</f>
        <v>63000000</v>
      </c>
      <c r="F47" s="123">
        <f>SUM(F42:F46)</f>
        <v>58000000</v>
      </c>
      <c r="H47" s="40">
        <f>SUM(H42:H46)</f>
        <v>254000000</v>
      </c>
      <c r="J47" s="123">
        <f>SUM(J42:J46)</f>
        <v>56000000</v>
      </c>
      <c r="K47" s="123">
        <f>SUM(K42:K46)</f>
        <v>57000000</v>
      </c>
      <c r="L47" s="123">
        <f>SUM(L42:L46)</f>
        <v>53000000</v>
      </c>
      <c r="M47" s="123">
        <f>SUM(M42:M46)</f>
        <v>55000000</v>
      </c>
      <c r="O47" s="40">
        <f>SUM(O42:O46)</f>
        <v>221000000</v>
      </c>
      <c r="Q47" s="123">
        <f>SUM(Q42:Q46)</f>
        <v>54000000</v>
      </c>
      <c r="R47" s="123">
        <f>SUM(R42:R46)</f>
        <v>51000000</v>
      </c>
      <c r="S47" s="123">
        <f>SUM(S42:S46)</f>
        <v>55000000</v>
      </c>
    </row>
    <row r="48" spans="1:19" ht="13.5" thickTop="1" x14ac:dyDescent="0.2">
      <c r="A48" s="105"/>
      <c r="B48" s="105"/>
      <c r="C48" s="105"/>
      <c r="D48" s="105"/>
      <c r="E48" s="105"/>
      <c r="F48" s="105"/>
      <c r="H48" s="41"/>
      <c r="J48" s="105"/>
      <c r="K48" s="105"/>
      <c r="L48" s="105"/>
      <c r="M48" s="105"/>
      <c r="O48" s="41"/>
      <c r="Q48" s="105"/>
      <c r="R48" s="105"/>
      <c r="S48" s="105"/>
    </row>
    <row r="49" spans="1:19" x14ac:dyDescent="0.2">
      <c r="H49" s="36"/>
      <c r="O49" s="36"/>
    </row>
    <row r="50" spans="1:19" x14ac:dyDescent="0.2">
      <c r="A50" s="116" t="s">
        <v>99</v>
      </c>
      <c r="H50" s="36"/>
      <c r="O50" s="36"/>
    </row>
    <row r="51" spans="1:19" x14ac:dyDescent="0.2">
      <c r="A51" s="117" t="str">
        <f>A11</f>
        <v>Commercial Industries</v>
      </c>
      <c r="C51" s="118">
        <v>166000000</v>
      </c>
      <c r="D51" s="118">
        <v>157000000</v>
      </c>
      <c r="E51" s="118">
        <v>161000000</v>
      </c>
      <c r="F51" s="118">
        <v>177000000</v>
      </c>
      <c r="H51" s="37">
        <f>SUM(C51:F51)</f>
        <v>661000000</v>
      </c>
      <c r="J51" s="118">
        <v>138000000</v>
      </c>
      <c r="K51" s="118">
        <v>145000000</v>
      </c>
      <c r="L51" s="118">
        <v>150000000</v>
      </c>
      <c r="M51" s="118">
        <v>165000000</v>
      </c>
      <c r="O51" s="37">
        <f>SUM(J51:M51)</f>
        <v>598000000</v>
      </c>
      <c r="Q51" s="118">
        <v>135000000</v>
      </c>
      <c r="R51" s="118">
        <v>129000000</v>
      </c>
      <c r="S51" s="118">
        <v>133000000</v>
      </c>
    </row>
    <row r="52" spans="1:19" x14ac:dyDescent="0.2">
      <c r="A52" s="117" t="str">
        <f>A12</f>
        <v>Government Services</v>
      </c>
      <c r="C52" s="119">
        <v>116000000</v>
      </c>
      <c r="D52" s="119">
        <v>116000000</v>
      </c>
      <c r="E52" s="119">
        <v>104000000</v>
      </c>
      <c r="F52" s="119">
        <v>104000000</v>
      </c>
      <c r="H52" s="38">
        <f>SUM(C52:F52)</f>
        <v>440000000</v>
      </c>
      <c r="J52" s="119">
        <v>115000000</v>
      </c>
      <c r="K52" s="119">
        <v>108000000</v>
      </c>
      <c r="L52" s="119">
        <v>112000000</v>
      </c>
      <c r="M52" s="119">
        <v>116000000</v>
      </c>
      <c r="O52" s="38">
        <f>SUM(J52:M52)</f>
        <v>451000000</v>
      </c>
      <c r="Q52" s="119">
        <v>95000000</v>
      </c>
      <c r="R52" s="119">
        <v>109000000</v>
      </c>
      <c r="S52" s="119">
        <v>106000000</v>
      </c>
    </row>
    <row r="53" spans="1:19" x14ac:dyDescent="0.2">
      <c r="A53" s="117" t="str">
        <f>A13</f>
        <v>Transportation</v>
      </c>
      <c r="C53" s="119">
        <v>40000000</v>
      </c>
      <c r="D53" s="119">
        <v>32000000</v>
      </c>
      <c r="E53" s="119">
        <v>42000000</v>
      </c>
      <c r="F53" s="119">
        <v>43000000</v>
      </c>
      <c r="H53" s="38">
        <f>SUM(C53:F53)</f>
        <v>157000000</v>
      </c>
      <c r="J53" s="119">
        <v>35000000</v>
      </c>
      <c r="K53" s="119">
        <v>35000000</v>
      </c>
      <c r="L53" s="119">
        <v>39000000</v>
      </c>
      <c r="M53" s="119">
        <v>40000000</v>
      </c>
      <c r="O53" s="38">
        <f>SUM(J53:M53)</f>
        <v>149000000</v>
      </c>
      <c r="Q53" s="119">
        <v>29000000</v>
      </c>
      <c r="R53" s="119">
        <v>43000000</v>
      </c>
      <c r="S53" s="119">
        <v>47000000</v>
      </c>
    </row>
    <row r="54" spans="1:19" x14ac:dyDescent="0.2">
      <c r="A54" s="117" t="str">
        <f>A14</f>
        <v>Other</v>
      </c>
      <c r="C54" s="119">
        <v>39000000</v>
      </c>
      <c r="D54" s="119">
        <v>37000000</v>
      </c>
      <c r="E54" s="119">
        <v>50000000</v>
      </c>
      <c r="F54" s="119">
        <v>33000000</v>
      </c>
      <c r="H54" s="38">
        <f>SUM(C54:F54)</f>
        <v>159000000</v>
      </c>
      <c r="J54" s="119">
        <v>39000000</v>
      </c>
      <c r="K54" s="119">
        <v>40000000</v>
      </c>
      <c r="L54" s="119">
        <v>10000000</v>
      </c>
      <c r="M54" s="119">
        <v>0</v>
      </c>
      <c r="O54" s="38">
        <f>SUM(J54:M54)</f>
        <v>89000000</v>
      </c>
      <c r="Q54" s="119">
        <v>1000000</v>
      </c>
      <c r="R54" s="119">
        <v>0</v>
      </c>
      <c r="S54" s="119">
        <v>0</v>
      </c>
    </row>
    <row r="55" spans="1:19" x14ac:dyDescent="0.2">
      <c r="A55" s="120" t="str">
        <f>A15</f>
        <v>Corporate</v>
      </c>
      <c r="C55" s="121">
        <v>-208000000</v>
      </c>
      <c r="D55" s="121">
        <v>-185000000</v>
      </c>
      <c r="E55" s="121">
        <v>-183000000</v>
      </c>
      <c r="F55" s="121">
        <v>-169000000</v>
      </c>
      <c r="H55" s="39">
        <f>SUM(C55:F55)</f>
        <v>-745000000</v>
      </c>
      <c r="J55" s="121">
        <v>-166000000</v>
      </c>
      <c r="K55" s="121">
        <v>-162000000</v>
      </c>
      <c r="L55" s="121">
        <v>-154000000</v>
      </c>
      <c r="M55" s="121">
        <v>-165000000</v>
      </c>
      <c r="O55" s="39">
        <f>SUM(J55:M55)</f>
        <v>-647000000</v>
      </c>
      <c r="Q55" s="121">
        <v>-137000000</v>
      </c>
      <c r="R55" s="121">
        <v>-167000000</v>
      </c>
      <c r="S55" s="121">
        <v>-159000000</v>
      </c>
    </row>
    <row r="56" spans="1:19" ht="13.5" thickBot="1" x14ac:dyDescent="0.25">
      <c r="A56" s="122" t="s">
        <v>74</v>
      </c>
      <c r="B56" s="122"/>
      <c r="C56" s="123">
        <f>SUM(C51:C55)</f>
        <v>153000000</v>
      </c>
      <c r="D56" s="123">
        <f>SUM(D51:D55)</f>
        <v>157000000</v>
      </c>
      <c r="E56" s="123">
        <f>SUM(E51:E55)</f>
        <v>174000000</v>
      </c>
      <c r="F56" s="123">
        <f>SUM(F51:F55)</f>
        <v>188000000</v>
      </c>
      <c r="H56" s="40">
        <f>SUM(H51:H55)</f>
        <v>672000000</v>
      </c>
      <c r="J56" s="123">
        <f>SUM(J51:J55)</f>
        <v>161000000</v>
      </c>
      <c r="K56" s="123">
        <f>SUM(K51:K55)</f>
        <v>166000000</v>
      </c>
      <c r="L56" s="123">
        <f>SUM(L51:L55)</f>
        <v>157000000</v>
      </c>
      <c r="M56" s="123">
        <f>SUM(M51:M55)</f>
        <v>156000000</v>
      </c>
      <c r="O56" s="40">
        <f>SUM(O51:O55)</f>
        <v>640000000</v>
      </c>
      <c r="Q56" s="123">
        <f>SUM(Q51:Q55)</f>
        <v>123000000</v>
      </c>
      <c r="R56" s="123">
        <f>SUM(R51:R55)</f>
        <v>114000000</v>
      </c>
      <c r="S56" s="123">
        <f>SUM(S51:S55)</f>
        <v>127000000</v>
      </c>
    </row>
    <row r="57" spans="1:19" ht="13.5" thickTop="1" x14ac:dyDescent="0.2">
      <c r="A57" s="105"/>
      <c r="B57" s="105"/>
      <c r="C57" s="105"/>
      <c r="D57" s="105"/>
      <c r="E57" s="105"/>
      <c r="F57" s="105"/>
      <c r="H57" s="41"/>
      <c r="J57" s="105"/>
      <c r="K57" s="105"/>
      <c r="L57" s="105"/>
      <c r="M57" s="105"/>
      <c r="O57" s="41"/>
      <c r="Q57" s="105"/>
      <c r="R57" s="105"/>
      <c r="S57" s="105"/>
    </row>
    <row r="58" spans="1:19" x14ac:dyDescent="0.2">
      <c r="A58" s="51" t="s">
        <v>100</v>
      </c>
      <c r="C58" s="118">
        <f>C24</f>
        <v>86000000</v>
      </c>
      <c r="D58" s="118">
        <f>D24</f>
        <v>87000000</v>
      </c>
      <c r="E58" s="118">
        <f>E24</f>
        <v>113000000</v>
      </c>
      <c r="F58" s="118">
        <f>F24</f>
        <v>131000000</v>
      </c>
      <c r="H58" s="37">
        <f>H24</f>
        <v>417000000</v>
      </c>
      <c r="J58" s="118">
        <f>J24</f>
        <v>105000000</v>
      </c>
      <c r="K58" s="118">
        <f>K24</f>
        <v>110000000</v>
      </c>
      <c r="L58" s="118">
        <f>L24</f>
        <v>105000000</v>
      </c>
      <c r="M58" s="118">
        <f>M24</f>
        <v>102000000</v>
      </c>
      <c r="O58" s="37">
        <f>O24</f>
        <v>422000000</v>
      </c>
      <c r="Q58" s="118">
        <f>Q24</f>
        <v>69000000</v>
      </c>
      <c r="R58" s="118">
        <f>R24</f>
        <v>59000000</v>
      </c>
      <c r="S58" s="118">
        <f>S24</f>
        <v>72000000</v>
      </c>
    </row>
    <row r="59" spans="1:19" ht="27.6" customHeight="1" x14ac:dyDescent="0.2">
      <c r="A59" s="51" t="s">
        <v>243</v>
      </c>
      <c r="C59" s="119">
        <f>C47</f>
        <v>64000000</v>
      </c>
      <c r="D59" s="119">
        <f>D47</f>
        <v>69000000</v>
      </c>
      <c r="E59" s="119">
        <f>E47</f>
        <v>63000000</v>
      </c>
      <c r="F59" s="119">
        <f>F47</f>
        <v>58000000</v>
      </c>
      <c r="H59" s="38">
        <f>H47</f>
        <v>254000000</v>
      </c>
      <c r="J59" s="119">
        <f>J47</f>
        <v>56000000</v>
      </c>
      <c r="K59" s="119">
        <f>K47</f>
        <v>57000000</v>
      </c>
      <c r="L59" s="119">
        <f>L47</f>
        <v>53000000</v>
      </c>
      <c r="M59" s="119">
        <f>M47</f>
        <v>55000000</v>
      </c>
      <c r="O59" s="38">
        <f>O47</f>
        <v>221000000</v>
      </c>
      <c r="Q59" s="119">
        <f>Q47</f>
        <v>54000000</v>
      </c>
      <c r="R59" s="119">
        <f>R47</f>
        <v>51000000</v>
      </c>
      <c r="S59" s="119">
        <f>S47</f>
        <v>55000000</v>
      </c>
    </row>
    <row r="60" spans="1:19" x14ac:dyDescent="0.2">
      <c r="A60" s="127" t="s">
        <v>24</v>
      </c>
      <c r="H60" s="36"/>
      <c r="O60" s="36"/>
    </row>
    <row r="61" spans="1:19" x14ac:dyDescent="0.2">
      <c r="A61" s="117" t="str">
        <f>'Non-GAAP'!A61</f>
        <v>Other adjustments</v>
      </c>
      <c r="C61" s="119">
        <f>'Non-GAAP'!C61</f>
        <v>0</v>
      </c>
      <c r="D61" s="119">
        <f>'Non-GAAP'!D61</f>
        <v>0</v>
      </c>
      <c r="E61" s="119">
        <f>'Non-GAAP'!E61</f>
        <v>0</v>
      </c>
      <c r="F61" s="119">
        <f>'Non-GAAP'!F61</f>
        <v>0</v>
      </c>
      <c r="H61" s="38">
        <f>H25</f>
        <v>0</v>
      </c>
      <c r="J61" s="119">
        <f>'Non-GAAP'!J61</f>
        <v>0</v>
      </c>
      <c r="K61" s="119">
        <f>'Non-GAAP'!K61</f>
        <v>0</v>
      </c>
      <c r="L61" s="119">
        <f>'Non-GAAP'!L61</f>
        <v>0</v>
      </c>
      <c r="M61" s="119">
        <f>'Non-GAAP'!M61</f>
        <v>0</v>
      </c>
      <c r="O61" s="38">
        <f>O25</f>
        <v>0</v>
      </c>
      <c r="Q61" s="119">
        <f>'Non-GAAP'!Q61</f>
        <v>0</v>
      </c>
      <c r="R61" s="119">
        <f>'Non-GAAP'!R61</f>
        <v>4000000</v>
      </c>
      <c r="S61" s="119">
        <f>'Non-GAAP'!S61</f>
        <v>0</v>
      </c>
    </row>
    <row r="62" spans="1:19" x14ac:dyDescent="0.2">
      <c r="A62" s="117" t="s">
        <v>101</v>
      </c>
      <c r="C62" s="119">
        <f t="shared" ref="C62:F63" si="3">C26</f>
        <v>8000000</v>
      </c>
      <c r="D62" s="119">
        <f t="shared" si="3"/>
        <v>1000000</v>
      </c>
      <c r="E62" s="119">
        <f t="shared" si="3"/>
        <v>1000000</v>
      </c>
      <c r="F62" s="119">
        <f t="shared" si="3"/>
        <v>-1000000</v>
      </c>
      <c r="H62" s="38">
        <f>H26</f>
        <v>9000000</v>
      </c>
      <c r="J62" s="119">
        <f t="shared" ref="J62:M63" si="4">J26</f>
        <v>0</v>
      </c>
      <c r="K62" s="119">
        <f t="shared" si="4"/>
        <v>-1000000</v>
      </c>
      <c r="L62" s="119">
        <f t="shared" si="4"/>
        <v>-1000000</v>
      </c>
      <c r="M62" s="119">
        <f t="shared" si="4"/>
        <v>0</v>
      </c>
      <c r="O62" s="38">
        <f>O26</f>
        <v>-2000000</v>
      </c>
      <c r="Q62" s="119">
        <f t="shared" ref="Q62:S63" si="5">Q26</f>
        <v>0</v>
      </c>
      <c r="R62" s="119">
        <f t="shared" si="5"/>
        <v>0</v>
      </c>
      <c r="S62" s="119">
        <f t="shared" si="5"/>
        <v>0</v>
      </c>
    </row>
    <row r="63" spans="1:19" x14ac:dyDescent="0.2">
      <c r="A63" s="120" t="s">
        <v>94</v>
      </c>
      <c r="C63" s="121">
        <f t="shared" si="3"/>
        <v>-5000000</v>
      </c>
      <c r="D63" s="121">
        <f t="shared" si="3"/>
        <v>0</v>
      </c>
      <c r="E63" s="121">
        <f t="shared" si="3"/>
        <v>-3000000</v>
      </c>
      <c r="F63" s="121">
        <f t="shared" si="3"/>
        <v>0</v>
      </c>
      <c r="H63" s="39">
        <f>H27</f>
        <v>-8000000</v>
      </c>
      <c r="J63" s="121">
        <f t="shared" si="4"/>
        <v>0</v>
      </c>
      <c r="K63" s="121">
        <f t="shared" si="4"/>
        <v>0</v>
      </c>
      <c r="L63" s="121">
        <f t="shared" si="4"/>
        <v>0</v>
      </c>
      <c r="M63" s="121">
        <f t="shared" si="4"/>
        <v>-1000000</v>
      </c>
      <c r="O63" s="39">
        <f>O27</f>
        <v>-1000000</v>
      </c>
      <c r="Q63" s="121">
        <f t="shared" si="5"/>
        <v>0</v>
      </c>
      <c r="R63" s="121">
        <f t="shared" si="5"/>
        <v>0</v>
      </c>
      <c r="S63" s="121">
        <f t="shared" si="5"/>
        <v>0</v>
      </c>
    </row>
    <row r="64" spans="1:19" ht="13.5" thickBot="1" x14ac:dyDescent="0.25">
      <c r="A64" s="122" t="s">
        <v>102</v>
      </c>
      <c r="B64" s="122"/>
      <c r="C64" s="123">
        <f>SUM(C58:C63)</f>
        <v>153000000</v>
      </c>
      <c r="D64" s="123">
        <f>SUM(D58:D63)</f>
        <v>157000000</v>
      </c>
      <c r="E64" s="123">
        <f>SUM(E58:E63)</f>
        <v>174000000</v>
      </c>
      <c r="F64" s="123">
        <f>SUM(F58:F63)</f>
        <v>188000000</v>
      </c>
      <c r="H64" s="40">
        <f>SUM(H58:H63)</f>
        <v>672000000</v>
      </c>
      <c r="J64" s="123">
        <f>SUM(J58:J63)</f>
        <v>161000000</v>
      </c>
      <c r="K64" s="123">
        <f>SUM(K58:K63)</f>
        <v>166000000</v>
      </c>
      <c r="L64" s="123">
        <f>SUM(L58:L63)</f>
        <v>157000000</v>
      </c>
      <c r="M64" s="123">
        <f>SUM(M58:M63)</f>
        <v>156000000</v>
      </c>
      <c r="O64" s="40">
        <f>SUM(O58:O63)</f>
        <v>640000000</v>
      </c>
      <c r="Q64" s="123">
        <f>SUM(Q58:Q63)</f>
        <v>123000000</v>
      </c>
      <c r="R64" s="123">
        <f>SUM(R58:R63)</f>
        <v>114000000</v>
      </c>
      <c r="S64" s="123">
        <f>SUM(S58:S63)</f>
        <v>127000000</v>
      </c>
    </row>
    <row r="65" spans="1:19" ht="13.5" thickTop="1" x14ac:dyDescent="0.2">
      <c r="A65" s="105"/>
      <c r="B65" s="105"/>
      <c r="C65" s="128">
        <f>C64/C16</f>
        <v>9.8518995492594977E-2</v>
      </c>
      <c r="D65" s="128">
        <f>D64/D16</f>
        <v>0.10494652406417113</v>
      </c>
      <c r="E65" s="128">
        <f>E64/E16</f>
        <v>0.11756756756756757</v>
      </c>
      <c r="F65" s="128">
        <f>F64/F16</f>
        <v>0.12592096450100468</v>
      </c>
      <c r="H65" s="45">
        <f>H64/H16</f>
        <v>0.11159083361009631</v>
      </c>
      <c r="J65" s="128">
        <f>J64/J16</f>
        <v>0.11338028169014085</v>
      </c>
      <c r="K65" s="128">
        <f>K64/K16</f>
        <v>0.11968276856524873</v>
      </c>
      <c r="L65" s="128">
        <f>L64/L16</f>
        <v>0.12039877300613497</v>
      </c>
      <c r="M65" s="128">
        <f>M64/M16</f>
        <v>0.12168486739469579</v>
      </c>
      <c r="O65" s="45">
        <f>O64/O16</f>
        <v>0.11867235305025033</v>
      </c>
      <c r="Q65" s="128">
        <f>Q64/Q16</f>
        <v>0.10621761658031088</v>
      </c>
      <c r="R65" s="128">
        <f>R64/R16</f>
        <v>0.10251798561151079</v>
      </c>
      <c r="S65" s="128">
        <f>S64/S16</f>
        <v>0.11566484517304189</v>
      </c>
    </row>
    <row r="66" spans="1:19" x14ac:dyDescent="0.2">
      <c r="H66" s="36"/>
      <c r="O66" s="36"/>
    </row>
    <row r="67" spans="1:19" x14ac:dyDescent="0.2">
      <c r="A67" s="116" t="s">
        <v>103</v>
      </c>
      <c r="H67" s="36"/>
      <c r="O67" s="36"/>
    </row>
    <row r="68" spans="1:19" x14ac:dyDescent="0.2">
      <c r="A68" s="117" t="str">
        <f>A11</f>
        <v>Commercial Industries</v>
      </c>
      <c r="C68" s="124">
        <f t="shared" ref="C68:F71" si="6">C51/C11</f>
        <v>0.24057971014492754</v>
      </c>
      <c r="D68" s="124">
        <f t="shared" si="6"/>
        <v>0.23716012084592145</v>
      </c>
      <c r="E68" s="124">
        <f t="shared" si="6"/>
        <v>0.24731182795698925</v>
      </c>
      <c r="F68" s="124">
        <f t="shared" si="6"/>
        <v>0.2595307917888563</v>
      </c>
      <c r="H68" s="42">
        <f>H51/H11</f>
        <v>0.24618249534450651</v>
      </c>
      <c r="J68" s="124">
        <f t="shared" ref="J68:M71" si="7">J51/J11</f>
        <v>0.21100917431192662</v>
      </c>
      <c r="K68" s="124">
        <f t="shared" si="7"/>
        <v>0.23162939297124602</v>
      </c>
      <c r="L68" s="124">
        <f t="shared" si="7"/>
        <v>0.24193548387096775</v>
      </c>
      <c r="M68" s="124">
        <f t="shared" si="7"/>
        <v>0.25384615384615383</v>
      </c>
      <c r="O68" s="42">
        <f>O51/O11</f>
        <v>0.23450980392156862</v>
      </c>
      <c r="Q68" s="124">
        <f t="shared" ref="Q68:S71" si="8">Q51/Q11</f>
        <v>0.22058823529411764</v>
      </c>
      <c r="R68" s="124">
        <f t="shared" si="8"/>
        <v>0.2179054054054054</v>
      </c>
      <c r="S68" s="124">
        <f t="shared" si="8"/>
        <v>0.23050259965337955</v>
      </c>
    </row>
    <row r="69" spans="1:19" x14ac:dyDescent="0.2">
      <c r="A69" s="117" t="str">
        <f>A12</f>
        <v>Government Services</v>
      </c>
      <c r="C69" s="124">
        <f t="shared" si="6"/>
        <v>0.31351351351351353</v>
      </c>
      <c r="D69" s="124">
        <f t="shared" si="6"/>
        <v>0.32311977715877438</v>
      </c>
      <c r="E69" s="124">
        <f t="shared" si="6"/>
        <v>0.29545454545454547</v>
      </c>
      <c r="F69" s="124">
        <f t="shared" si="6"/>
        <v>0.29545454545454547</v>
      </c>
      <c r="H69" s="42">
        <f>H52/H12</f>
        <v>0.30704815073272856</v>
      </c>
      <c r="J69" s="124">
        <f t="shared" si="7"/>
        <v>0.34328358208955223</v>
      </c>
      <c r="K69" s="124">
        <f t="shared" si="7"/>
        <v>0.31671554252199413</v>
      </c>
      <c r="L69" s="124">
        <f t="shared" si="7"/>
        <v>0.33136094674556216</v>
      </c>
      <c r="M69" s="124">
        <f t="shared" si="7"/>
        <v>0.34421364985163205</v>
      </c>
      <c r="O69" s="42">
        <f>O52/O12</f>
        <v>0.33382679496669132</v>
      </c>
      <c r="Q69" s="124">
        <f t="shared" si="8"/>
        <v>0.29230769230769232</v>
      </c>
      <c r="R69" s="124">
        <f t="shared" si="8"/>
        <v>0.33435582822085891</v>
      </c>
      <c r="S69" s="124">
        <f t="shared" si="8"/>
        <v>0.33124999999999999</v>
      </c>
    </row>
    <row r="70" spans="1:19" x14ac:dyDescent="0.2">
      <c r="A70" s="117" t="str">
        <f>A13</f>
        <v>Transportation</v>
      </c>
      <c r="C70" s="124">
        <f t="shared" si="6"/>
        <v>0.21276595744680851</v>
      </c>
      <c r="D70" s="124">
        <f t="shared" si="6"/>
        <v>0.17204301075268819</v>
      </c>
      <c r="E70" s="124">
        <f t="shared" si="6"/>
        <v>0.2153846153846154</v>
      </c>
      <c r="F70" s="124">
        <f t="shared" si="6"/>
        <v>0.21717171717171718</v>
      </c>
      <c r="H70" s="42">
        <f>H53/H13</f>
        <v>0.2046936114732725</v>
      </c>
      <c r="J70" s="124">
        <f t="shared" si="7"/>
        <v>0.19886363636363635</v>
      </c>
      <c r="K70" s="124">
        <f t="shared" si="7"/>
        <v>0.19444444444444445</v>
      </c>
      <c r="L70" s="124">
        <f t="shared" si="7"/>
        <v>0.21195652173913043</v>
      </c>
      <c r="M70" s="124">
        <f t="shared" si="7"/>
        <v>0.21164021164021163</v>
      </c>
      <c r="O70" s="42">
        <f>O53/O13</f>
        <v>0.20438957475994513</v>
      </c>
      <c r="Q70" s="124">
        <f t="shared" si="8"/>
        <v>0.15760869565217392</v>
      </c>
      <c r="R70" s="124">
        <f t="shared" si="8"/>
        <v>0.22164948453608246</v>
      </c>
      <c r="S70" s="124">
        <f t="shared" si="8"/>
        <v>0.23383084577114427</v>
      </c>
    </row>
    <row r="71" spans="1:19" x14ac:dyDescent="0.2">
      <c r="A71" s="117" t="str">
        <f>A14</f>
        <v>Other</v>
      </c>
      <c r="C71" s="124">
        <f t="shared" si="6"/>
        <v>0.12786885245901639</v>
      </c>
      <c r="D71" s="124">
        <f t="shared" si="6"/>
        <v>0.12802768166089964</v>
      </c>
      <c r="E71" s="124">
        <f t="shared" si="6"/>
        <v>0.1773049645390071</v>
      </c>
      <c r="F71" s="124">
        <f t="shared" si="6"/>
        <v>0.12643678160919541</v>
      </c>
      <c r="H71" s="42">
        <f>H54/H14</f>
        <v>0.13984168865435356</v>
      </c>
      <c r="J71" s="124">
        <f t="shared" si="7"/>
        <v>0.15294117647058825</v>
      </c>
      <c r="K71" s="124">
        <f t="shared" si="7"/>
        <v>0.16666666666666666</v>
      </c>
      <c r="L71" s="124">
        <f t="shared" si="7"/>
        <v>6.1728395061728392E-2</v>
      </c>
      <c r="M71" s="124">
        <f t="shared" si="7"/>
        <v>0</v>
      </c>
      <c r="O71" s="42">
        <f>O54/O14</f>
        <v>0.11664482306684142</v>
      </c>
      <c r="Q71" s="124">
        <f t="shared" si="8"/>
        <v>2.7027027027027029E-2</v>
      </c>
      <c r="R71" s="124">
        <v>0</v>
      </c>
      <c r="S71" s="124">
        <v>0</v>
      </c>
    </row>
    <row r="72" spans="1:19" x14ac:dyDescent="0.2">
      <c r="A72" s="120" t="str">
        <f>A15</f>
        <v>Corporate</v>
      </c>
      <c r="C72" s="125">
        <f>IF(ISERROR(C55/C15),0,C55/C15)</f>
        <v>0</v>
      </c>
      <c r="D72" s="125">
        <f>IF(ISERROR(D55/D15),0,D55/D15)</f>
        <v>0</v>
      </c>
      <c r="E72" s="125">
        <f>IF(ISERROR(E55/E15),0,E55/E15)</f>
        <v>0</v>
      </c>
      <c r="F72" s="125">
        <f>IF(ISERROR(F55/F15),0,F55/F15)</f>
        <v>0</v>
      </c>
      <c r="H72" s="43">
        <f>IF(ISERROR(H55/H15),0,H55/H15)</f>
        <v>0</v>
      </c>
      <c r="J72" s="125">
        <f>IF(ISERROR(J55/J15),0,J55/J15)</f>
        <v>0</v>
      </c>
      <c r="K72" s="125">
        <f>IF(ISERROR(K55/K15),0,K55/K15)</f>
        <v>0</v>
      </c>
      <c r="L72" s="125">
        <f>IF(ISERROR(L55/L15),0,L55/L15)</f>
        <v>0</v>
      </c>
      <c r="M72" s="125">
        <f>IF(ISERROR(M55/M15),0,M55/M15)</f>
        <v>0</v>
      </c>
      <c r="O72" s="43">
        <f>IF(ISERROR(O55/O15),0,O55/O15)</f>
        <v>0</v>
      </c>
      <c r="Q72" s="125">
        <f>IF(ISERROR(Q55/Q15),0,Q55/Q15)</f>
        <v>0</v>
      </c>
      <c r="R72" s="125">
        <f>IF(ISERROR(R55/R15),0,R55/R15)</f>
        <v>0</v>
      </c>
      <c r="S72" s="125">
        <f>IF(ISERROR(S55/S15),0,S55/S15)</f>
        <v>0</v>
      </c>
    </row>
    <row r="73" spans="1:19" ht="13.5" thickBot="1" x14ac:dyDescent="0.25">
      <c r="A73" s="122" t="s">
        <v>74</v>
      </c>
      <c r="B73" s="122"/>
      <c r="C73" s="126">
        <f>C56/C16</f>
        <v>9.8518995492594977E-2</v>
      </c>
      <c r="D73" s="126">
        <f>D56/D16</f>
        <v>0.10494652406417113</v>
      </c>
      <c r="E73" s="126">
        <f>E56/E16</f>
        <v>0.11756756756756757</v>
      </c>
      <c r="F73" s="126">
        <f>F56/F16</f>
        <v>0.12592096450100468</v>
      </c>
      <c r="H73" s="44">
        <f>H56/H16</f>
        <v>0.11159083361009631</v>
      </c>
      <c r="J73" s="126">
        <f>J56/J16</f>
        <v>0.11338028169014085</v>
      </c>
      <c r="K73" s="126">
        <f>K56/K16</f>
        <v>0.11968276856524873</v>
      </c>
      <c r="L73" s="126">
        <f>L56/L16</f>
        <v>0.12039877300613497</v>
      </c>
      <c r="M73" s="126">
        <f>M56/M16</f>
        <v>0.12168486739469579</v>
      </c>
      <c r="O73" s="44">
        <f>O56/O16</f>
        <v>0.11867235305025033</v>
      </c>
      <c r="Q73" s="126">
        <f>Q56/Q16</f>
        <v>0.10621761658031088</v>
      </c>
      <c r="R73" s="126">
        <f>R56/R16</f>
        <v>0.10251798561151079</v>
      </c>
      <c r="S73" s="126">
        <f>S56/S16</f>
        <v>0.11566484517304189</v>
      </c>
    </row>
    <row r="74" spans="1:19" ht="13.5" thickTop="1" x14ac:dyDescent="0.2">
      <c r="A74" s="129"/>
      <c r="B74" s="129"/>
      <c r="C74" s="129"/>
      <c r="D74" s="129"/>
      <c r="E74" s="129"/>
      <c r="F74" s="129"/>
      <c r="H74" s="47"/>
      <c r="J74" s="129"/>
      <c r="K74" s="129"/>
      <c r="L74" s="129"/>
      <c r="M74" s="129"/>
      <c r="O74" s="47"/>
      <c r="Q74" s="129"/>
      <c r="R74" s="129"/>
      <c r="S74" s="129"/>
    </row>
    <row r="75" spans="1:19" ht="13.5" thickBot="1" x14ac:dyDescent="0.25">
      <c r="A75" s="122" t="s">
        <v>102</v>
      </c>
      <c r="B75" s="122"/>
      <c r="C75" s="126">
        <f>C64/C16</f>
        <v>9.8518995492594977E-2</v>
      </c>
      <c r="D75" s="126">
        <f>D64/D16</f>
        <v>0.10494652406417113</v>
      </c>
      <c r="E75" s="126">
        <f>E64/E16</f>
        <v>0.11756756756756757</v>
      </c>
      <c r="F75" s="126">
        <f>F64/F16</f>
        <v>0.12592096450100468</v>
      </c>
      <c r="H75" s="44">
        <f>H64/H16</f>
        <v>0.11159083361009631</v>
      </c>
      <c r="J75" s="126">
        <f>J64/J16</f>
        <v>0.11338028169014085</v>
      </c>
      <c r="K75" s="126">
        <f>K64/K16</f>
        <v>0.11968276856524873</v>
      </c>
      <c r="L75" s="126">
        <f>L64/L16</f>
        <v>0.12039877300613497</v>
      </c>
      <c r="M75" s="126">
        <f>M64/M16</f>
        <v>0.12168486739469579</v>
      </c>
      <c r="O75" s="44">
        <f>O64/O16</f>
        <v>0.11867235305025033</v>
      </c>
      <c r="Q75" s="126">
        <f>Q64/Q16</f>
        <v>0.10621761658031088</v>
      </c>
      <c r="R75" s="126">
        <f>R64/R16</f>
        <v>0.10251798561151079</v>
      </c>
      <c r="S75" s="126">
        <f>S64/S16</f>
        <v>0.11566484517304189</v>
      </c>
    </row>
    <row r="76" spans="1:19" s="53" customFormat="1" ht="13.5" thickTop="1" x14ac:dyDescent="0.2">
      <c r="A76" s="105"/>
      <c r="B76" s="105"/>
      <c r="C76" s="105"/>
      <c r="D76" s="105"/>
      <c r="E76" s="105"/>
      <c r="F76" s="105"/>
      <c r="H76" s="105"/>
      <c r="J76" s="105"/>
      <c r="K76" s="105"/>
      <c r="L76" s="105"/>
      <c r="M76" s="105"/>
      <c r="O76" s="105"/>
      <c r="Q76" s="105"/>
      <c r="R76" s="105"/>
      <c r="S76" s="105"/>
    </row>
    <row r="77" spans="1:19" s="53" customFormat="1" x14ac:dyDescent="0.2"/>
    <row r="78" spans="1:19" s="53" customFormat="1" x14ac:dyDescent="0.2"/>
    <row r="79" spans="1:19" s="53" customFormat="1" x14ac:dyDescent="0.2"/>
    <row r="80" spans="1:19" s="53" customFormat="1" hidden="1" x14ac:dyDescent="0.2"/>
    <row r="81" s="53" customFormat="1" hidden="1" x14ac:dyDescent="0.2"/>
    <row r="82" s="53" customFormat="1" hidden="1" x14ac:dyDescent="0.2"/>
    <row r="83" s="53" customFormat="1" hidden="1" x14ac:dyDescent="0.2"/>
    <row r="84" s="53" customFormat="1" hidden="1" x14ac:dyDescent="0.2"/>
    <row r="85" s="53" customFormat="1" hidden="1" x14ac:dyDescent="0.2"/>
    <row r="86" s="53" customFormat="1" hidden="1" x14ac:dyDescent="0.2"/>
    <row r="87" s="53" customFormat="1" hidden="1" x14ac:dyDescent="0.2"/>
    <row r="88" s="53" customFormat="1" hidden="1" x14ac:dyDescent="0.2"/>
    <row r="89" s="53" customFormat="1" hidden="1" x14ac:dyDescent="0.2"/>
    <row r="90" s="53" customFormat="1" hidden="1" x14ac:dyDescent="0.2"/>
    <row r="91" s="53" customFormat="1" hidden="1" x14ac:dyDescent="0.2"/>
    <row r="92" s="53" customFormat="1" hidden="1" x14ac:dyDescent="0.2"/>
    <row r="93" s="53" customFormat="1" hidden="1" x14ac:dyDescent="0.2"/>
    <row r="94" s="53" customFormat="1" hidden="1" x14ac:dyDescent="0.2"/>
    <row r="95" s="53" customFormat="1" hidden="1" x14ac:dyDescent="0.2"/>
    <row r="96" s="53" customFormat="1" hidden="1" x14ac:dyDescent="0.2"/>
    <row r="97" s="53" customFormat="1" hidden="1" x14ac:dyDescent="0.2"/>
    <row r="98" s="53" customFormat="1" hidden="1" x14ac:dyDescent="0.2"/>
    <row r="99" s="53" customFormat="1" hidden="1" x14ac:dyDescent="0.2"/>
    <row r="100" s="53" customFormat="1" hidden="1" x14ac:dyDescent="0.2"/>
    <row r="101" s="53" customFormat="1" hidden="1" x14ac:dyDescent="0.2"/>
    <row r="102" s="53" customFormat="1" hidden="1" x14ac:dyDescent="0.2"/>
    <row r="103" s="53" customFormat="1" hidden="1" x14ac:dyDescent="0.2"/>
    <row r="104" s="53" customFormat="1" hidden="1" x14ac:dyDescent="0.2"/>
    <row r="105" s="53" customFormat="1" hidden="1" x14ac:dyDescent="0.2"/>
    <row r="106" s="53" customFormat="1" hidden="1" x14ac:dyDescent="0.2"/>
    <row r="107" s="53" customFormat="1" hidden="1" x14ac:dyDescent="0.2"/>
    <row r="108" s="53" customFormat="1" hidden="1" x14ac:dyDescent="0.2"/>
    <row r="109" s="53" customFormat="1" hidden="1" x14ac:dyDescent="0.2"/>
    <row r="110" s="53" customFormat="1" hidden="1" x14ac:dyDescent="0.2"/>
    <row r="111" s="53" customFormat="1" hidden="1" x14ac:dyDescent="0.2"/>
    <row r="112" s="53" customFormat="1" hidden="1" x14ac:dyDescent="0.2"/>
    <row r="113" s="53" customFormat="1" hidden="1" x14ac:dyDescent="0.2"/>
    <row r="114" s="53" customFormat="1" hidden="1" x14ac:dyDescent="0.2"/>
    <row r="115" s="53" customFormat="1" hidden="1" x14ac:dyDescent="0.2"/>
    <row r="116" s="53" customFormat="1" hidden="1" x14ac:dyDescent="0.2"/>
    <row r="117" s="53" customFormat="1" hidden="1" x14ac:dyDescent="0.2"/>
    <row r="118" s="53" customFormat="1" hidden="1" x14ac:dyDescent="0.2"/>
    <row r="119" s="53" customFormat="1" hidden="1" x14ac:dyDescent="0.2"/>
    <row r="120" s="53" customFormat="1" hidden="1" x14ac:dyDescent="0.2"/>
    <row r="121" s="53" customFormat="1" hidden="1" x14ac:dyDescent="0.2"/>
    <row r="122" s="53" customFormat="1" hidden="1" x14ac:dyDescent="0.2"/>
    <row r="123" s="53" customFormat="1" hidden="1" x14ac:dyDescent="0.2"/>
    <row r="124" s="53" customFormat="1" hidden="1" x14ac:dyDescent="0.2"/>
    <row r="125" s="53" customFormat="1" hidden="1" x14ac:dyDescent="0.2"/>
    <row r="126" s="53" customFormat="1" hidden="1" x14ac:dyDescent="0.2"/>
    <row r="127" s="53" customFormat="1" hidden="1" x14ac:dyDescent="0.2"/>
    <row r="128" s="53" customFormat="1" hidden="1" x14ac:dyDescent="0.2"/>
  </sheetData>
  <hyperlinks>
    <hyperlink ref="S4" location="Index!A1" display="Back" xr:uid="{60D6913A-0FBF-45B1-87F1-762968E37CB0}"/>
  </hyperlinks>
  <pageMargins left="0.75" right="0.75" top="1" bottom="1" header="0.5" footer="0.5"/>
  <pageSetup scale="55" fitToHeight="0" orientation="landscape" r:id="rId1"/>
  <colBreaks count="1" manualBreakCount="1">
    <brk id="20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A35A5FEA3C9489979ED3E3F9E2499" ma:contentTypeVersion="13" ma:contentTypeDescription="Create a new document." ma:contentTypeScope="" ma:versionID="d5fe6f2a4f018d6c86d4d647ca25a0e7">
  <xsd:schema xmlns:xsd="http://www.w3.org/2001/XMLSchema" xmlns:xs="http://www.w3.org/2001/XMLSchema" xmlns:p="http://schemas.microsoft.com/office/2006/metadata/properties" xmlns:ns3="03681656-6914-43e0-be62-fd946040e7f7" xmlns:ns4="904e2226-9033-4255-8353-817bb8512d6c" targetNamespace="http://schemas.microsoft.com/office/2006/metadata/properties" ma:root="true" ma:fieldsID="80312e30504fb3e6e25548d9153a083d" ns3:_="" ns4:_="">
    <xsd:import namespace="03681656-6914-43e0-be62-fd946040e7f7"/>
    <xsd:import namespace="904e2226-9033-4255-8353-817bb8512d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81656-6914-43e0-be62-fd946040e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e2226-9033-4255-8353-817bb8512d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525490-C3B9-4B79-9846-57DA4D205C79}">
  <ds:schemaRefs>
    <ds:schemaRef ds:uri="904e2226-9033-4255-8353-817bb8512d6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3681656-6914-43e0-be62-fd946040e7f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F49D4A-1224-4711-BF27-EC8167E3FA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8A2C4-70AE-41E8-8951-49C7BEB20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81656-6914-43e0-be62-fd946040e7f7"/>
    <ds:schemaRef ds:uri="904e2226-9033-4255-8353-817bb8512d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Index</vt:lpstr>
      <vt:lpstr>GAAP</vt:lpstr>
      <vt:lpstr>Non-GAAP</vt:lpstr>
      <vt:lpstr>Non-GAAP ex divestitures</vt:lpstr>
      <vt:lpstr>Balance Sheet</vt:lpstr>
      <vt:lpstr>BS Summary</vt:lpstr>
      <vt:lpstr>Cash Flows</vt:lpstr>
      <vt:lpstr>Operational Data</vt:lpstr>
      <vt:lpstr>Segments Data</vt:lpstr>
      <vt:lpstr>Segments ex Divestutures</vt:lpstr>
      <vt:lpstr>Horizontal Revenue</vt:lpstr>
      <vt:lpstr>'Balance Sheet'!Print_Area</vt:lpstr>
      <vt:lpstr>'BS Summary'!Print_Area</vt:lpstr>
      <vt:lpstr>'Cash Flows'!Print_Area</vt:lpstr>
      <vt:lpstr>GAAP!Print_Area</vt:lpstr>
      <vt:lpstr>'Horizontal Revenue'!Print_Area</vt:lpstr>
      <vt:lpstr>'Segments Data'!Print_Area</vt:lpstr>
      <vt:lpstr>'Segments ex Divestutures'!Print_Area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Koar, Rebecca</dc:creator>
  <cp:lastModifiedBy>Koar, Rebecca</cp:lastModifiedBy>
  <cp:lastPrinted>2019-11-05T21:18:37Z</cp:lastPrinted>
  <dcterms:created xsi:type="dcterms:W3CDTF">2019-11-04T15:37:36Z</dcterms:created>
  <dcterms:modified xsi:type="dcterms:W3CDTF">2019-11-05T21:19:39Z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0x010100F83A35A5FEA3C9489979ED3E3F9E2499</vt:lpwstr>
  </property>
</Properties>
</file>