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s://conduent-my.sharepoint.com/personal/alan_katz_conduent_com/Documents/Earnings/Q4 2018/Metrics File/"/>
    </mc:Choice>
  </mc:AlternateContent>
  <xr:revisionPtr revIDLastSave="0" documentId="8_{5C9A1C39-7897-477B-B179-45F63A957D24}" xr6:coauthVersionLast="36" xr6:coauthVersionMax="36" xr10:uidLastSave="{00000000-0000-0000-0000-000000000000}"/>
  <bookViews>
    <workbookView xWindow="-105" yWindow="-105" windowWidth="19395" windowHeight="10395" xr2:uid="{5DC9516E-4C67-48EC-9FFB-D7F31FDE69C5}"/>
  </bookViews>
  <sheets>
    <sheet name="Index" sheetId="2" r:id="rId1"/>
    <sheet name="GAAP" sheetId="3" r:id="rId2"/>
    <sheet name="Non-GAAP Reported" sheetId="4" r:id="rId3"/>
    <sheet name="Non-GAAP 606 Adj. Metrics" sheetId="5" r:id="rId4"/>
    <sheet name="Balance Sheet" sheetId="6" r:id="rId5"/>
    <sheet name="BS Summary" sheetId="7" r:id="rId6"/>
    <sheet name="Cash Flows" sheetId="13" r:id="rId7"/>
    <sheet name="Operational Data" sheetId="9" r:id="rId8"/>
    <sheet name="Segments Data" sheetId="10" r:id="rId9"/>
    <sheet name="Segments ex. Divestiture Impact" sheetId="11" r:id="rId10"/>
    <sheet name="Horizontal Revenue" sheetId="15" r:id="rId11"/>
  </sheets>
  <definedNames>
    <definedName name="_xlnm.Print_Area" localSheetId="4">'Balance Sheet'!$A$1:$K$46</definedName>
    <definedName name="_xlnm.Print_Area" localSheetId="6">'Cash Flows'!$A$1:$R$68</definedName>
    <definedName name="_xlnm.Print_Area" localSheetId="3">'Non-GAAP 606 Adj. Metrics'!$A$1:$P$92</definedName>
    <definedName name="_xlnm.Print_Area" localSheetId="2">'Non-GAAP Reported'!$A$1:$P$94</definedName>
    <definedName name="_xlnm.Print_Area" localSheetId="7">'Operational Data'!$A$1:$P$45</definedName>
    <definedName name="_xlnm.Print_Area" localSheetId="8">'Segments Data'!$A$1:$P$83</definedName>
    <definedName name="_xlnm.Print_Area" localSheetId="9">'Segments ex. Divestiture Impact'!$A$1:$P$77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9" i="15" l="1"/>
  <c r="C16" i="15" s="1"/>
  <c r="K26" i="15" l="1"/>
  <c r="K14" i="15" s="1"/>
  <c r="E26" i="15"/>
  <c r="E14" i="15" s="1"/>
  <c r="O18" i="15"/>
  <c r="C11" i="15"/>
  <c r="O21" i="15"/>
  <c r="H13" i="15"/>
  <c r="O13" i="15"/>
  <c r="F26" i="15"/>
  <c r="F14" i="15" s="1"/>
  <c r="L26" i="15"/>
  <c r="L14" i="15" s="1"/>
  <c r="D26" i="15"/>
  <c r="D14" i="15" s="1"/>
  <c r="H24" i="15"/>
  <c r="M26" i="15"/>
  <c r="M14" i="15" s="1"/>
  <c r="H20" i="15"/>
  <c r="M19" i="15"/>
  <c r="P35" i="3"/>
  <c r="P37" i="3"/>
  <c r="M11" i="15" l="1"/>
  <c r="M10" i="15" s="1"/>
  <c r="M16" i="15"/>
  <c r="K19" i="15"/>
  <c r="K16" i="15" s="1"/>
  <c r="O28" i="15"/>
  <c r="O12" i="15"/>
  <c r="H23" i="15"/>
  <c r="J26" i="15"/>
  <c r="J14" i="15" s="1"/>
  <c r="H21" i="15"/>
  <c r="H18" i="15"/>
  <c r="H22" i="15"/>
  <c r="E19" i="15"/>
  <c r="O24" i="15"/>
  <c r="J19" i="15"/>
  <c r="J16" i="15" s="1"/>
  <c r="O20" i="15"/>
  <c r="H12" i="15"/>
  <c r="O27" i="15"/>
  <c r="F19" i="15"/>
  <c r="H27" i="15"/>
  <c r="C26" i="15"/>
  <c r="C14" i="15" s="1"/>
  <c r="H14" i="15" s="1"/>
  <c r="H17" i="15"/>
  <c r="O22" i="15"/>
  <c r="L19" i="15"/>
  <c r="O23" i="15"/>
  <c r="D19" i="15"/>
  <c r="D16" i="15" s="1"/>
  <c r="O17" i="15"/>
  <c r="H28" i="15"/>
  <c r="N57" i="13"/>
  <c r="L57" i="13"/>
  <c r="F57" i="13"/>
  <c r="E57" i="13"/>
  <c r="C57" i="13"/>
  <c r="L56" i="13"/>
  <c r="F56" i="13"/>
  <c r="M56" i="13"/>
  <c r="C10" i="15" l="1"/>
  <c r="E11" i="15"/>
  <c r="E16" i="15"/>
  <c r="F11" i="15"/>
  <c r="F10" i="15" s="1"/>
  <c r="F16" i="15"/>
  <c r="L11" i="15"/>
  <c r="L10" i="15" s="1"/>
  <c r="L16" i="15"/>
  <c r="E10" i="15"/>
  <c r="D11" i="15"/>
  <c r="J11" i="15"/>
  <c r="J10" i="15" s="1"/>
  <c r="H19" i="15"/>
  <c r="H16" i="15" s="1"/>
  <c r="K11" i="15"/>
  <c r="K10" i="15" s="1"/>
  <c r="O26" i="15"/>
  <c r="O14" i="15" s="1"/>
  <c r="O19" i="15"/>
  <c r="O16" i="15" s="1"/>
  <c r="H26" i="15"/>
  <c r="E56" i="13"/>
  <c r="J57" i="13"/>
  <c r="Q15" i="13"/>
  <c r="N56" i="13"/>
  <c r="J26" i="13"/>
  <c r="Q29" i="13"/>
  <c r="C55" i="13"/>
  <c r="H56" i="13"/>
  <c r="O56" i="13"/>
  <c r="E36" i="13"/>
  <c r="E26" i="13"/>
  <c r="L55" i="13"/>
  <c r="C56" i="13"/>
  <c r="J56" i="13"/>
  <c r="H57" i="13"/>
  <c r="O57" i="13"/>
  <c r="Q33" i="13"/>
  <c r="Q16" i="13"/>
  <c r="F55" i="13"/>
  <c r="Q42" i="13"/>
  <c r="O47" i="13"/>
  <c r="Q35" i="13"/>
  <c r="Q34" i="13"/>
  <c r="M36" i="13"/>
  <c r="C26" i="13"/>
  <c r="M57" i="13"/>
  <c r="J36" i="13"/>
  <c r="J55" i="13"/>
  <c r="H55" i="13"/>
  <c r="Q10" i="13"/>
  <c r="Q11" i="13"/>
  <c r="Q12" i="13"/>
  <c r="Q13" i="13"/>
  <c r="Q14" i="13"/>
  <c r="E55" i="13"/>
  <c r="M55" i="13"/>
  <c r="O36" i="13"/>
  <c r="N36" i="13"/>
  <c r="N55" i="13"/>
  <c r="Q30" i="13"/>
  <c r="Q56" i="13" s="1"/>
  <c r="G56" i="13"/>
  <c r="G57" i="13"/>
  <c r="O11" i="15" l="1"/>
  <c r="O10" i="15" s="1"/>
  <c r="D10" i="15"/>
  <c r="H11" i="15"/>
  <c r="H10" i="15" s="1"/>
  <c r="C36" i="13"/>
  <c r="O55" i="13"/>
  <c r="Q25" i="13"/>
  <c r="Q23" i="13"/>
  <c r="Q21" i="13"/>
  <c r="H36" i="13"/>
  <c r="H26" i="13"/>
  <c r="Q17" i="13"/>
  <c r="Q32" i="13"/>
  <c r="Q46" i="13"/>
  <c r="F36" i="13"/>
  <c r="J65" i="13"/>
  <c r="Q24" i="13"/>
  <c r="Q22" i="13"/>
  <c r="Q20" i="13"/>
  <c r="Q9" i="13"/>
  <c r="L36" i="13"/>
  <c r="Q31" i="13"/>
  <c r="Q57" i="13" s="1"/>
  <c r="M26" i="13"/>
  <c r="N26" i="13"/>
  <c r="E54" i="13"/>
  <c r="C54" i="13"/>
  <c r="J54" i="13"/>
  <c r="J60" i="13" s="1"/>
  <c r="J61" i="13"/>
  <c r="J47" i="13"/>
  <c r="J50" i="13" s="1"/>
  <c r="J52" i="13" s="1"/>
  <c r="E47" i="13"/>
  <c r="E50" i="13" s="1"/>
  <c r="E52" i="13" s="1"/>
  <c r="Q48" i="13"/>
  <c r="Q45" i="13"/>
  <c r="Q43" i="13"/>
  <c r="Q40" i="13"/>
  <c r="Q44" i="13"/>
  <c r="C47" i="13"/>
  <c r="N47" i="13"/>
  <c r="G47" i="13"/>
  <c r="F47" i="13"/>
  <c r="J64" i="13"/>
  <c r="Q65" i="13"/>
  <c r="F26" i="13"/>
  <c r="Q55" i="13"/>
  <c r="Q36" i="13"/>
  <c r="J63" i="13"/>
  <c r="H47" i="13"/>
  <c r="M47" i="13"/>
  <c r="G26" i="13"/>
  <c r="G50" i="13" s="1"/>
  <c r="Q61" i="13"/>
  <c r="Q62" i="13"/>
  <c r="J62" i="13"/>
  <c r="Q58" i="13"/>
  <c r="C60" i="13"/>
  <c r="C66" i="13" s="1"/>
  <c r="E60" i="13"/>
  <c r="E66" i="13" s="1"/>
  <c r="Q41" i="13"/>
  <c r="Q39" i="13"/>
  <c r="L47" i="13"/>
  <c r="G36" i="13"/>
  <c r="G55" i="13"/>
  <c r="Q64" i="13"/>
  <c r="L26" i="13"/>
  <c r="L50" i="13" s="1"/>
  <c r="Q63" i="13"/>
  <c r="Q59" i="13"/>
  <c r="M54" i="13"/>
  <c r="M60" i="13" s="1"/>
  <c r="M66" i="13" s="1"/>
  <c r="A72" i="10"/>
  <c r="M71" i="10"/>
  <c r="L71" i="10"/>
  <c r="K71" i="10"/>
  <c r="J71" i="10"/>
  <c r="F71" i="10"/>
  <c r="E71" i="10"/>
  <c r="D71" i="10"/>
  <c r="C71" i="10"/>
  <c r="A71" i="10"/>
  <c r="M70" i="10"/>
  <c r="L70" i="10"/>
  <c r="K70" i="10"/>
  <c r="J70" i="10"/>
  <c r="F70" i="10"/>
  <c r="E70" i="10"/>
  <c r="D70" i="10"/>
  <c r="C70" i="10"/>
  <c r="A70" i="10"/>
  <c r="M69" i="10"/>
  <c r="L69" i="10"/>
  <c r="K69" i="10"/>
  <c r="J69" i="10"/>
  <c r="F69" i="10"/>
  <c r="E69" i="10"/>
  <c r="D69" i="10"/>
  <c r="C69" i="10"/>
  <c r="A69" i="10"/>
  <c r="M68" i="10"/>
  <c r="L68" i="10"/>
  <c r="K68" i="10"/>
  <c r="J68" i="10"/>
  <c r="F68" i="10"/>
  <c r="E68" i="10"/>
  <c r="D68" i="10"/>
  <c r="C68" i="10"/>
  <c r="A68" i="10"/>
  <c r="M63" i="10"/>
  <c r="L63" i="10"/>
  <c r="K63" i="10"/>
  <c r="J63" i="10"/>
  <c r="F63" i="10"/>
  <c r="E63" i="10"/>
  <c r="D63" i="10"/>
  <c r="C63" i="10"/>
  <c r="M61" i="10"/>
  <c r="L61" i="10"/>
  <c r="K61" i="10"/>
  <c r="J61" i="10"/>
  <c r="F61" i="10"/>
  <c r="E61" i="10"/>
  <c r="D61" i="10"/>
  <c r="C61" i="10"/>
  <c r="M56" i="10"/>
  <c r="L56" i="10"/>
  <c r="K56" i="10"/>
  <c r="J56" i="10"/>
  <c r="F56" i="10"/>
  <c r="E56" i="10"/>
  <c r="D56" i="10"/>
  <c r="C56" i="10"/>
  <c r="O55" i="10"/>
  <c r="H55" i="10"/>
  <c r="A55" i="10"/>
  <c r="O54" i="10"/>
  <c r="H54" i="10"/>
  <c r="H71" i="10" s="1"/>
  <c r="A54" i="10"/>
  <c r="O53" i="10"/>
  <c r="H53" i="10"/>
  <c r="A53" i="10"/>
  <c r="O52" i="10"/>
  <c r="H52" i="10"/>
  <c r="A52" i="10"/>
  <c r="O51" i="10"/>
  <c r="H51" i="10"/>
  <c r="A51" i="10"/>
  <c r="M47" i="10"/>
  <c r="M59" i="10" s="1"/>
  <c r="L47" i="10"/>
  <c r="L59" i="10" s="1"/>
  <c r="K47" i="10"/>
  <c r="K59" i="10" s="1"/>
  <c r="J47" i="10"/>
  <c r="J59" i="10" s="1"/>
  <c r="F47" i="10"/>
  <c r="F59" i="10" s="1"/>
  <c r="E47" i="10"/>
  <c r="E59" i="10" s="1"/>
  <c r="D47" i="10"/>
  <c r="D59" i="10" s="1"/>
  <c r="C47" i="10"/>
  <c r="C59" i="10" s="1"/>
  <c r="O46" i="10"/>
  <c r="H46" i="10"/>
  <c r="A46" i="10"/>
  <c r="O45" i="10"/>
  <c r="H45" i="10"/>
  <c r="A45" i="10"/>
  <c r="O44" i="10"/>
  <c r="H44" i="10"/>
  <c r="A44" i="10"/>
  <c r="O43" i="10"/>
  <c r="H43" i="10"/>
  <c r="A43" i="10"/>
  <c r="O42" i="10"/>
  <c r="H42" i="10"/>
  <c r="A42" i="10"/>
  <c r="M38" i="10"/>
  <c r="L38" i="10"/>
  <c r="K38" i="10"/>
  <c r="J38" i="10"/>
  <c r="F38" i="10"/>
  <c r="E38" i="10"/>
  <c r="D38" i="10"/>
  <c r="C38" i="10"/>
  <c r="M35" i="10"/>
  <c r="L35" i="10"/>
  <c r="K35" i="10"/>
  <c r="J35" i="10"/>
  <c r="F35" i="10"/>
  <c r="E35" i="10"/>
  <c r="D35" i="10"/>
  <c r="C35" i="10"/>
  <c r="A35" i="10"/>
  <c r="M34" i="10"/>
  <c r="L34" i="10"/>
  <c r="K34" i="10"/>
  <c r="J34" i="10"/>
  <c r="F34" i="10"/>
  <c r="E34" i="10"/>
  <c r="D34" i="10"/>
  <c r="C34" i="10"/>
  <c r="A34" i="10"/>
  <c r="M33" i="10"/>
  <c r="L33" i="10"/>
  <c r="K33" i="10"/>
  <c r="J33" i="10"/>
  <c r="F33" i="10"/>
  <c r="E33" i="10"/>
  <c r="D33" i="10"/>
  <c r="C33" i="10"/>
  <c r="A33" i="10"/>
  <c r="M32" i="10"/>
  <c r="L32" i="10"/>
  <c r="K32" i="10"/>
  <c r="J32" i="10"/>
  <c r="F32" i="10"/>
  <c r="E32" i="10"/>
  <c r="D32" i="10"/>
  <c r="C32" i="10"/>
  <c r="A32" i="10"/>
  <c r="M31" i="10"/>
  <c r="L31" i="10"/>
  <c r="K31" i="10"/>
  <c r="J31" i="10"/>
  <c r="F31" i="10"/>
  <c r="E31" i="10"/>
  <c r="D31" i="10"/>
  <c r="C31" i="10"/>
  <c r="A31" i="10"/>
  <c r="E28" i="10"/>
  <c r="E39" i="10" s="1"/>
  <c r="O27" i="10"/>
  <c r="H27" i="10"/>
  <c r="H63" i="10" s="1"/>
  <c r="O26" i="10"/>
  <c r="H26" i="10"/>
  <c r="H61" i="10" s="1"/>
  <c r="M24" i="10"/>
  <c r="M58" i="10" s="1"/>
  <c r="L24" i="10"/>
  <c r="L58" i="10" s="1"/>
  <c r="K24" i="10"/>
  <c r="K58" i="10" s="1"/>
  <c r="J24" i="10"/>
  <c r="J28" i="10" s="1"/>
  <c r="J39" i="10" s="1"/>
  <c r="F24" i="10"/>
  <c r="F58" i="10" s="1"/>
  <c r="E24" i="10"/>
  <c r="E58" i="10" s="1"/>
  <c r="D24" i="10"/>
  <c r="D28" i="10" s="1"/>
  <c r="C24" i="10"/>
  <c r="C58" i="10" s="1"/>
  <c r="C64" i="10" s="1"/>
  <c r="O23" i="10"/>
  <c r="H23" i="10"/>
  <c r="A23" i="10"/>
  <c r="O22" i="10"/>
  <c r="O34" i="10" s="1"/>
  <c r="H22" i="10"/>
  <c r="A22" i="10"/>
  <c r="O21" i="10"/>
  <c r="H21" i="10"/>
  <c r="H33" i="10" s="1"/>
  <c r="A21" i="10"/>
  <c r="O20" i="10"/>
  <c r="H20" i="10"/>
  <c r="A20" i="10"/>
  <c r="O19" i="10"/>
  <c r="H19" i="10"/>
  <c r="A19" i="10"/>
  <c r="M16" i="10"/>
  <c r="L16" i="10"/>
  <c r="K16" i="10"/>
  <c r="J16" i="10"/>
  <c r="F16" i="10"/>
  <c r="E16" i="10"/>
  <c r="D16" i="10"/>
  <c r="C16" i="10"/>
  <c r="O15" i="10"/>
  <c r="H15" i="10"/>
  <c r="O14" i="10"/>
  <c r="H14" i="10"/>
  <c r="O13" i="10"/>
  <c r="H13" i="10"/>
  <c r="O12" i="10"/>
  <c r="O38" i="10" s="1"/>
  <c r="H12" i="10"/>
  <c r="O11" i="10"/>
  <c r="H11" i="10"/>
  <c r="M33" i="9"/>
  <c r="L33" i="9"/>
  <c r="K33" i="9"/>
  <c r="J33" i="9"/>
  <c r="O32" i="9"/>
  <c r="O31" i="9"/>
  <c r="O30" i="9"/>
  <c r="O29" i="9"/>
  <c r="O28" i="9"/>
  <c r="F33" i="9"/>
  <c r="E33" i="9"/>
  <c r="D33" i="9"/>
  <c r="C33" i="9"/>
  <c r="H32" i="9"/>
  <c r="H31" i="9"/>
  <c r="H30" i="9"/>
  <c r="H29" i="9"/>
  <c r="H28" i="9"/>
  <c r="H38" i="10" l="1"/>
  <c r="H32" i="10"/>
  <c r="O33" i="10"/>
  <c r="D39" i="10"/>
  <c r="K64" i="10"/>
  <c r="K28" i="10"/>
  <c r="K39" i="10" s="1"/>
  <c r="O47" i="10"/>
  <c r="H56" i="10"/>
  <c r="H73" i="10" s="1"/>
  <c r="O71" i="10"/>
  <c r="C73" i="10"/>
  <c r="J73" i="10"/>
  <c r="O68" i="10"/>
  <c r="F73" i="10"/>
  <c r="H31" i="10"/>
  <c r="O32" i="10"/>
  <c r="H35" i="10"/>
  <c r="E64" i="10"/>
  <c r="L64" i="10"/>
  <c r="H47" i="10"/>
  <c r="H59" i="10" s="1"/>
  <c r="H69" i="10"/>
  <c r="O70" i="10"/>
  <c r="D73" i="10"/>
  <c r="K73" i="10"/>
  <c r="M73" i="10"/>
  <c r="H16" i="10"/>
  <c r="O31" i="10"/>
  <c r="H34" i="10"/>
  <c r="O35" i="10"/>
  <c r="F64" i="10"/>
  <c r="H68" i="10"/>
  <c r="O69" i="10"/>
  <c r="E73" i="10"/>
  <c r="L73" i="10"/>
  <c r="O61" i="10"/>
  <c r="O63" i="10"/>
  <c r="M50" i="13"/>
  <c r="M52" i="13" s="1"/>
  <c r="H50" i="13"/>
  <c r="H54" i="13"/>
  <c r="H60" i="13" s="1"/>
  <c r="H66" i="13" s="1"/>
  <c r="C50" i="13"/>
  <c r="C52" i="13" s="1"/>
  <c r="F50" i="13"/>
  <c r="N50" i="13"/>
  <c r="N52" i="13" s="1"/>
  <c r="N54" i="13"/>
  <c r="N60" i="13" s="1"/>
  <c r="N66" i="13" s="1"/>
  <c r="Q19" i="13"/>
  <c r="G54" i="13"/>
  <c r="G60" i="13" s="1"/>
  <c r="G66" i="13" s="1"/>
  <c r="F54" i="13"/>
  <c r="F60" i="13" s="1"/>
  <c r="F66" i="13" s="1"/>
  <c r="J66" i="13"/>
  <c r="L54" i="13"/>
  <c r="L60" i="13" s="1"/>
  <c r="L66" i="13" s="1"/>
  <c r="L52" i="13"/>
  <c r="Q47" i="13"/>
  <c r="H33" i="9"/>
  <c r="O33" i="9"/>
  <c r="E65" i="10"/>
  <c r="E75" i="10"/>
  <c r="L65" i="10"/>
  <c r="L75" i="10"/>
  <c r="O59" i="10"/>
  <c r="F65" i="10"/>
  <c r="F75" i="10"/>
  <c r="M64" i="10"/>
  <c r="K65" i="10"/>
  <c r="K75" i="10"/>
  <c r="C65" i="10"/>
  <c r="C75" i="10"/>
  <c r="D36" i="10"/>
  <c r="J36" i="10"/>
  <c r="D58" i="10"/>
  <c r="D64" i="10" s="1"/>
  <c r="J58" i="10"/>
  <c r="H70" i="10"/>
  <c r="H24" i="10"/>
  <c r="O24" i="10"/>
  <c r="F28" i="10"/>
  <c r="F39" i="10" s="1"/>
  <c r="L28" i="10"/>
  <c r="L39" i="10" s="1"/>
  <c r="E36" i="10"/>
  <c r="K36" i="10"/>
  <c r="O16" i="10"/>
  <c r="C28" i="10"/>
  <c r="C39" i="10" s="1"/>
  <c r="M28" i="10"/>
  <c r="M39" i="10" s="1"/>
  <c r="F36" i="10"/>
  <c r="L36" i="10"/>
  <c r="O56" i="10"/>
  <c r="C36" i="10"/>
  <c r="M36" i="10"/>
  <c r="F52" i="13" l="1"/>
  <c r="J64" i="10"/>
  <c r="O58" i="10"/>
  <c r="O64" i="10" s="1"/>
  <c r="O28" i="10"/>
  <c r="O39" i="10" s="1"/>
  <c r="O36" i="10"/>
  <c r="D75" i="10"/>
  <c r="D65" i="10"/>
  <c r="H58" i="10"/>
  <c r="H64" i="10" s="1"/>
  <c r="H36" i="10"/>
  <c r="H28" i="10"/>
  <c r="H39" i="10" s="1"/>
  <c r="M65" i="10"/>
  <c r="M75" i="10"/>
  <c r="O73" i="10"/>
  <c r="G52" i="13" l="1"/>
  <c r="H65" i="10"/>
  <c r="H75" i="10"/>
  <c r="O75" i="10"/>
  <c r="O65" i="10"/>
  <c r="J75" i="10"/>
  <c r="J65" i="10"/>
  <c r="O20" i="9" l="1"/>
  <c r="O24" i="9"/>
  <c r="O22" i="9"/>
  <c r="O15" i="9"/>
  <c r="O12" i="9"/>
  <c r="O9" i="9"/>
  <c r="C36" i="9"/>
  <c r="D36" i="9"/>
  <c r="E36" i="9"/>
  <c r="F36" i="9"/>
  <c r="H36" i="9"/>
  <c r="J36" i="9"/>
  <c r="K36" i="9"/>
  <c r="L36" i="9"/>
  <c r="H24" i="9"/>
  <c r="H22" i="9"/>
  <c r="H20" i="9"/>
  <c r="B9" i="7"/>
  <c r="B10" i="7"/>
  <c r="B11" i="7"/>
  <c r="B12" i="7"/>
  <c r="B13" i="7"/>
  <c r="E15" i="7"/>
  <c r="F15" i="7"/>
  <c r="G15" i="7"/>
  <c r="H15" i="7"/>
  <c r="I15" i="7"/>
  <c r="J15" i="7"/>
  <c r="K15" i="7"/>
  <c r="H52" i="13" l="1"/>
  <c r="N74" i="11"/>
  <c r="O36" i="11"/>
  <c r="O36" i="9"/>
  <c r="M36" i="9"/>
  <c r="A67" i="5"/>
  <c r="M49" i="5"/>
  <c r="M86" i="5" s="1"/>
  <c r="L49" i="5"/>
  <c r="L86" i="5" s="1"/>
  <c r="K49" i="5"/>
  <c r="K86" i="5" s="1"/>
  <c r="J49" i="5"/>
  <c r="J86" i="5" s="1"/>
  <c r="F49" i="5"/>
  <c r="F86" i="5" s="1"/>
  <c r="E49" i="5"/>
  <c r="E86" i="5" s="1"/>
  <c r="D49" i="5"/>
  <c r="D86" i="5" s="1"/>
  <c r="C49" i="5"/>
  <c r="C86" i="5" s="1"/>
  <c r="J47" i="5"/>
  <c r="J82" i="5" s="1"/>
  <c r="A64" i="5"/>
  <c r="A63" i="5"/>
  <c r="A62" i="5"/>
  <c r="A61" i="5"/>
  <c r="A60" i="5"/>
  <c r="A80" i="5"/>
  <c r="A71" i="5"/>
  <c r="A74" i="4"/>
  <c r="A18" i="4"/>
  <c r="A37" i="5"/>
  <c r="A36" i="5"/>
  <c r="A32" i="5"/>
  <c r="A51" i="4"/>
  <c r="A70" i="5" s="1"/>
  <c r="A12" i="5"/>
  <c r="A59" i="5" s="1"/>
  <c r="E80" i="5" l="1"/>
  <c r="O48" i="11"/>
  <c r="O57" i="11"/>
  <c r="O12" i="11"/>
  <c r="O55" i="11"/>
  <c r="H59" i="11"/>
  <c r="A25" i="4"/>
  <c r="D14" i="6"/>
  <c r="K46" i="5"/>
  <c r="K83" i="5" s="1"/>
  <c r="K63" i="5"/>
  <c r="J60" i="5"/>
  <c r="K61" i="5"/>
  <c r="D63" i="5"/>
  <c r="A23" i="5"/>
  <c r="A47" i="5"/>
  <c r="A82" i="5" s="1"/>
  <c r="K60" i="5"/>
  <c r="E63" i="5"/>
  <c r="A22" i="5"/>
  <c r="A46" i="5"/>
  <c r="A83" i="5" s="1"/>
  <c r="O84" i="5"/>
  <c r="O88" i="4"/>
  <c r="M49" i="4"/>
  <c r="M68" i="5" s="1"/>
  <c r="F78" i="4"/>
  <c r="E56" i="4"/>
  <c r="E75" i="5" s="1"/>
  <c r="H49" i="4"/>
  <c r="H68" i="5" s="1"/>
  <c r="H58" i="4"/>
  <c r="H77" i="5" s="1"/>
  <c r="D80" i="5"/>
  <c r="A82" i="4"/>
  <c r="A62" i="4"/>
  <c r="A81" i="5" s="1"/>
  <c r="A21" i="5"/>
  <c r="A34" i="4"/>
  <c r="A78" i="4"/>
  <c r="A57" i="4"/>
  <c r="A76" i="5" s="1"/>
  <c r="A30" i="5"/>
  <c r="A19" i="4"/>
  <c r="A34" i="5"/>
  <c r="A23" i="4"/>
  <c r="A21" i="4"/>
  <c r="A33" i="5"/>
  <c r="A22" i="4"/>
  <c r="A49" i="4" s="1"/>
  <c r="A68" i="5" s="1"/>
  <c r="A38" i="5"/>
  <c r="A27" i="4"/>
  <c r="A35" i="5"/>
  <c r="A24" i="4"/>
  <c r="A39" i="5"/>
  <c r="A28" i="4"/>
  <c r="A50" i="4" s="1"/>
  <c r="A69" i="5" s="1"/>
  <c r="L80" i="5"/>
  <c r="F63" i="5"/>
  <c r="L63" i="5"/>
  <c r="L47" i="5"/>
  <c r="L82" i="5" s="1"/>
  <c r="L46" i="5"/>
  <c r="L83" i="5" s="1"/>
  <c r="L61" i="5"/>
  <c r="A20" i="5"/>
  <c r="A81" i="4"/>
  <c r="F80" i="5"/>
  <c r="M80" i="5"/>
  <c r="M60" i="5"/>
  <c r="M47" i="5"/>
  <c r="M82" i="5" s="1"/>
  <c r="M46" i="5"/>
  <c r="M83" i="5" s="1"/>
  <c r="M63" i="5"/>
  <c r="M61" i="5"/>
  <c r="O86" i="5"/>
  <c r="H74" i="4"/>
  <c r="E49" i="4"/>
  <c r="E68" i="5" s="1"/>
  <c r="A33" i="4"/>
  <c r="A60" i="4"/>
  <c r="A79" i="5" s="1"/>
  <c r="H80" i="5"/>
  <c r="C63" i="5"/>
  <c r="A26" i="4"/>
  <c r="H70" i="5"/>
  <c r="C80" i="5"/>
  <c r="K80" i="5"/>
  <c r="I14" i="6"/>
  <c r="J63" i="5"/>
  <c r="B14" i="6"/>
  <c r="B20" i="6" s="1"/>
  <c r="O49" i="5"/>
  <c r="H87" i="5"/>
  <c r="F30" i="6"/>
  <c r="F35" i="6" s="1"/>
  <c r="H86" i="5"/>
  <c r="O25" i="5"/>
  <c r="O87" i="5"/>
  <c r="H43" i="6"/>
  <c r="D43" i="6"/>
  <c r="I43" i="6"/>
  <c r="J43" i="6"/>
  <c r="F43" i="6"/>
  <c r="K47" i="5"/>
  <c r="K82" i="5" s="1"/>
  <c r="H25" i="5"/>
  <c r="H49" i="5" s="1"/>
  <c r="H30" i="6"/>
  <c r="O28" i="11"/>
  <c r="O17" i="11"/>
  <c r="O23" i="11"/>
  <c r="O41" i="11"/>
  <c r="H60" i="11"/>
  <c r="O66" i="11"/>
  <c r="O56" i="11"/>
  <c r="O71" i="11"/>
  <c r="O26" i="13" l="1"/>
  <c r="Q8" i="13"/>
  <c r="Q26" i="13" s="1"/>
  <c r="H14" i="6"/>
  <c r="H45" i="4"/>
  <c r="J14" i="6"/>
  <c r="J20" i="6" s="1"/>
  <c r="D20" i="6"/>
  <c r="B30" i="6"/>
  <c r="B35" i="6" s="1"/>
  <c r="O47" i="11"/>
  <c r="E43" i="6"/>
  <c r="G43" i="6"/>
  <c r="J30" i="6"/>
  <c r="J35" i="6" s="1"/>
  <c r="J44" i="6" s="1"/>
  <c r="J45" i="6" s="1"/>
  <c r="B43" i="6"/>
  <c r="E30" i="6"/>
  <c r="E35" i="6" s="1"/>
  <c r="E44" i="6" s="1"/>
  <c r="C43" i="6"/>
  <c r="H35" i="6"/>
  <c r="H44" i="6" s="1"/>
  <c r="F57" i="4"/>
  <c r="F76" i="5" s="1"/>
  <c r="H20" i="6"/>
  <c r="I10" i="3"/>
  <c r="H16" i="5"/>
  <c r="H63" i="5"/>
  <c r="O16" i="5"/>
  <c r="O63" i="5"/>
  <c r="H79" i="4"/>
  <c r="O82" i="5"/>
  <c r="E77" i="4"/>
  <c r="G14" i="6"/>
  <c r="G20" i="6" s="1"/>
  <c r="I30" i="6"/>
  <c r="I35" i="6" s="1"/>
  <c r="I44" i="6" s="1"/>
  <c r="C30" i="6"/>
  <c r="C35" i="6" s="1"/>
  <c r="C44" i="6" s="1"/>
  <c r="H73" i="4"/>
  <c r="H53" i="4"/>
  <c r="H72" i="5" s="1"/>
  <c r="C85" i="4"/>
  <c r="C50" i="4"/>
  <c r="C69" i="5" s="1"/>
  <c r="L60" i="5"/>
  <c r="O13" i="5"/>
  <c r="A75" i="4"/>
  <c r="A54" i="4"/>
  <c r="A73" i="5" s="1"/>
  <c r="P36" i="3"/>
  <c r="J70" i="5"/>
  <c r="J49" i="4"/>
  <c r="J57" i="4"/>
  <c r="J78" i="4"/>
  <c r="O14" i="5"/>
  <c r="J61" i="5"/>
  <c r="O61" i="5" s="1"/>
  <c r="G30" i="6"/>
  <c r="G35" i="6" s="1"/>
  <c r="E14" i="6"/>
  <c r="E20" i="6" s="1"/>
  <c r="O47" i="5"/>
  <c r="H80" i="4"/>
  <c r="H59" i="4"/>
  <c r="H78" i="5" s="1"/>
  <c r="A79" i="4"/>
  <c r="A58" i="4"/>
  <c r="A77" i="5" s="1"/>
  <c r="H76" i="4"/>
  <c r="H55" i="4"/>
  <c r="H74" i="5" s="1"/>
  <c r="C46" i="5"/>
  <c r="C83" i="5" s="1"/>
  <c r="C61" i="5"/>
  <c r="A59" i="4"/>
  <c r="A78" i="5" s="1"/>
  <c r="A80" i="4"/>
  <c r="I24" i="3"/>
  <c r="J53" i="4"/>
  <c r="J73" i="4"/>
  <c r="O86" i="4"/>
  <c r="F14" i="6"/>
  <c r="F20" i="6" s="1"/>
  <c r="J46" i="5"/>
  <c r="O22" i="5"/>
  <c r="F44" i="6"/>
  <c r="L15" i="7"/>
  <c r="K78" i="4"/>
  <c r="K57" i="4"/>
  <c r="K76" i="5" s="1"/>
  <c r="M85" i="4"/>
  <c r="M50" i="4"/>
  <c r="M69" i="5" s="1"/>
  <c r="H56" i="4"/>
  <c r="H75" i="5" s="1"/>
  <c r="H77" i="4"/>
  <c r="F77" i="4"/>
  <c r="F56" i="4"/>
  <c r="F75" i="5" s="1"/>
  <c r="H75" i="4"/>
  <c r="H54" i="4"/>
  <c r="H73" i="5" s="1"/>
  <c r="K53" i="4"/>
  <c r="K72" i="5" s="1"/>
  <c r="K73" i="4"/>
  <c r="A77" i="4"/>
  <c r="A56" i="4"/>
  <c r="A75" i="5" s="1"/>
  <c r="A55" i="4"/>
  <c r="A74" i="5" s="1"/>
  <c r="A76" i="4"/>
  <c r="J74" i="4"/>
  <c r="J80" i="5"/>
  <c r="O80" i="5" s="1"/>
  <c r="O61" i="4"/>
  <c r="D77" i="4"/>
  <c r="D56" i="4"/>
  <c r="D75" i="5" s="1"/>
  <c r="D30" i="6"/>
  <c r="D35" i="6" s="1"/>
  <c r="D44" i="6" s="1"/>
  <c r="D45" i="6" s="1"/>
  <c r="C14" i="6"/>
  <c r="C20" i="6" s="1"/>
  <c r="C45" i="6" s="1"/>
  <c r="I20" i="6"/>
  <c r="I45" i="6" s="1"/>
  <c r="O23" i="5"/>
  <c r="E78" i="4"/>
  <c r="E57" i="4"/>
  <c r="E76" i="5" s="1"/>
  <c r="C71" i="5"/>
  <c r="H85" i="4"/>
  <c r="H50" i="4"/>
  <c r="H69" i="5" s="1"/>
  <c r="C56" i="4"/>
  <c r="C75" i="5" s="1"/>
  <c r="C77" i="4"/>
  <c r="C47" i="5"/>
  <c r="C82" i="5" s="1"/>
  <c r="H78" i="4"/>
  <c r="H57" i="4"/>
  <c r="H76" i="5" s="1"/>
  <c r="C75" i="4"/>
  <c r="C54" i="4"/>
  <c r="C73" i="5" s="1"/>
  <c r="I26" i="3"/>
  <c r="I28" i="3" s="1"/>
  <c r="I32" i="3" s="1"/>
  <c r="A73" i="4"/>
  <c r="A53" i="4"/>
  <c r="A72" i="5" s="1"/>
  <c r="P30" i="3"/>
  <c r="J56" i="4"/>
  <c r="J77" i="4"/>
  <c r="B44" i="6" l="1"/>
  <c r="B45" i="6" s="1"/>
  <c r="H45" i="6"/>
  <c r="Q50" i="13"/>
  <c r="Q52" i="13" s="1"/>
  <c r="Q54" i="13"/>
  <c r="Q60" i="13" s="1"/>
  <c r="Q66" i="13" s="1"/>
  <c r="O54" i="13"/>
  <c r="O60" i="13" s="1"/>
  <c r="O66" i="13" s="1"/>
  <c r="O50" i="13"/>
  <c r="O52" i="13" s="1"/>
  <c r="F49" i="4"/>
  <c r="F68" i="5" s="1"/>
  <c r="K35" i="11"/>
  <c r="K37" i="11" s="1"/>
  <c r="F22" i="11"/>
  <c r="L35" i="11"/>
  <c r="L37" i="11" s="1"/>
  <c r="C49" i="4"/>
  <c r="C68" i="5" s="1"/>
  <c r="D35" i="11"/>
  <c r="M10" i="3"/>
  <c r="L49" i="4"/>
  <c r="L68" i="5" s="1"/>
  <c r="C45" i="4"/>
  <c r="D74" i="4"/>
  <c r="F61" i="5"/>
  <c r="D49" i="4"/>
  <c r="D68" i="5" s="1"/>
  <c r="E70" i="5"/>
  <c r="F40" i="11"/>
  <c r="K22" i="11"/>
  <c r="K24" i="11" s="1"/>
  <c r="H66" i="11"/>
  <c r="F47" i="5"/>
  <c r="F82" i="5" s="1"/>
  <c r="L46" i="11"/>
  <c r="L49" i="11" s="1"/>
  <c r="L51" i="11" s="1"/>
  <c r="L22" i="11"/>
  <c r="L24" i="11" s="1"/>
  <c r="P9" i="3"/>
  <c r="F71" i="5"/>
  <c r="E45" i="6"/>
  <c r="L65" i="11"/>
  <c r="L67" i="11" s="1"/>
  <c r="L70" i="5"/>
  <c r="C70" i="5"/>
  <c r="H71" i="11"/>
  <c r="L40" i="11"/>
  <c r="F65" i="11"/>
  <c r="F67" i="11" s="1"/>
  <c r="L27" i="11"/>
  <c r="H84" i="5"/>
  <c r="P18" i="3"/>
  <c r="O33" i="5"/>
  <c r="C74" i="4"/>
  <c r="E47" i="5"/>
  <c r="E82" i="5" s="1"/>
  <c r="K70" i="11"/>
  <c r="D10" i="3"/>
  <c r="G44" i="6"/>
  <c r="O59" i="11"/>
  <c r="N10" i="3"/>
  <c r="M12" i="4" s="1"/>
  <c r="F46" i="11"/>
  <c r="P14" i="3"/>
  <c r="H17" i="11"/>
  <c r="D27" i="11"/>
  <c r="O60" i="11"/>
  <c r="L74" i="4"/>
  <c r="F74" i="4"/>
  <c r="F35" i="11"/>
  <c r="O50" i="11"/>
  <c r="L42" i="11"/>
  <c r="L71" i="5"/>
  <c r="L70" i="11"/>
  <c r="M71" i="5"/>
  <c r="H55" i="11"/>
  <c r="K65" i="11"/>
  <c r="D22" i="11"/>
  <c r="F70" i="5"/>
  <c r="H19" i="5"/>
  <c r="H12" i="4"/>
  <c r="M19" i="5"/>
  <c r="O46" i="5"/>
  <c r="J83" i="5"/>
  <c r="O83" i="5" s="1"/>
  <c r="J72" i="5"/>
  <c r="F45" i="6"/>
  <c r="J68" i="5"/>
  <c r="J75" i="5"/>
  <c r="G45" i="6"/>
  <c r="J76" i="5"/>
  <c r="O60" i="5"/>
  <c r="L43" i="11" l="1"/>
  <c r="M22" i="11"/>
  <c r="M24" i="11" s="1"/>
  <c r="D46" i="11"/>
  <c r="K85" i="4"/>
  <c r="K50" i="4"/>
  <c r="K69" i="5" s="1"/>
  <c r="C22" i="11"/>
  <c r="O39" i="5"/>
  <c r="J20" i="5"/>
  <c r="J33" i="4"/>
  <c r="J81" i="4"/>
  <c r="D65" i="11"/>
  <c r="D67" i="11" s="1"/>
  <c r="E45" i="4"/>
  <c r="L58" i="11"/>
  <c r="L61" i="11" s="1"/>
  <c r="L62" i="11" s="1"/>
  <c r="M24" i="3"/>
  <c r="M26" i="3" s="1"/>
  <c r="M28" i="3" s="1"/>
  <c r="M32" i="3" s="1"/>
  <c r="L11" i="11"/>
  <c r="L13" i="11" s="1"/>
  <c r="H54" i="11"/>
  <c r="M70" i="5"/>
  <c r="K70" i="5"/>
  <c r="O70" i="5" s="1"/>
  <c r="O51" i="4"/>
  <c r="J22" i="11"/>
  <c r="F46" i="5"/>
  <c r="F83" i="5" s="1"/>
  <c r="J75" i="4"/>
  <c r="J54" i="4"/>
  <c r="D53" i="4"/>
  <c r="D72" i="5" s="1"/>
  <c r="D73" i="4"/>
  <c r="K46" i="11"/>
  <c r="K49" i="11" s="1"/>
  <c r="K51" i="11" s="1"/>
  <c r="D46" i="5"/>
  <c r="D83" i="5" s="1"/>
  <c r="O19" i="4"/>
  <c r="L73" i="4"/>
  <c r="L53" i="4"/>
  <c r="M40" i="11"/>
  <c r="M42" i="11" s="1"/>
  <c r="D40" i="11"/>
  <c r="D42" i="11" s="1"/>
  <c r="F42" i="11"/>
  <c r="F16" i="11"/>
  <c r="F18" i="11" s="1"/>
  <c r="O36" i="5"/>
  <c r="D70" i="11"/>
  <c r="K10" i="3"/>
  <c r="D58" i="4"/>
  <c r="D77" i="5" s="1"/>
  <c r="D79" i="4"/>
  <c r="C78" i="4"/>
  <c r="C57" i="4"/>
  <c r="C76" i="5" s="1"/>
  <c r="E61" i="5"/>
  <c r="F60" i="5"/>
  <c r="L16" i="11"/>
  <c r="L18" i="11" s="1"/>
  <c r="H21" i="5"/>
  <c r="H45" i="5" s="1"/>
  <c r="H34" i="4"/>
  <c r="H62" i="4" s="1"/>
  <c r="H81" i="5" s="1"/>
  <c r="H82" i="4"/>
  <c r="C15" i="5"/>
  <c r="C17" i="5" s="1"/>
  <c r="C59" i="5"/>
  <c r="J70" i="11"/>
  <c r="P20" i="3"/>
  <c r="O35" i="5"/>
  <c r="O32" i="5"/>
  <c r="D37" i="11"/>
  <c r="P27" i="3"/>
  <c r="C60" i="5"/>
  <c r="F10" i="3"/>
  <c r="F55" i="4"/>
  <c r="F74" i="5" s="1"/>
  <c r="F76" i="4"/>
  <c r="K71" i="5"/>
  <c r="F24" i="11"/>
  <c r="E27" i="11"/>
  <c r="P16" i="3"/>
  <c r="E46" i="11"/>
  <c r="C53" i="4"/>
  <c r="C72" i="5" s="1"/>
  <c r="C73" i="4"/>
  <c r="E35" i="11"/>
  <c r="J59" i="4"/>
  <c r="J80" i="4"/>
  <c r="K49" i="4"/>
  <c r="O22" i="4"/>
  <c r="D85" i="4"/>
  <c r="D50" i="4"/>
  <c r="D69" i="5" s="1"/>
  <c r="H20" i="5"/>
  <c r="H81" i="4"/>
  <c r="H33" i="4"/>
  <c r="H60" i="4" s="1"/>
  <c r="H79" i="5" s="1"/>
  <c r="H15" i="4"/>
  <c r="H16" i="4" s="1"/>
  <c r="D55" i="4"/>
  <c r="D74" i="5" s="1"/>
  <c r="D76" i="4"/>
  <c r="K55" i="4"/>
  <c r="K74" i="5" s="1"/>
  <c r="K76" i="4"/>
  <c r="K58" i="4"/>
  <c r="K77" i="5" s="1"/>
  <c r="K79" i="4"/>
  <c r="C46" i="11"/>
  <c r="L57" i="4"/>
  <c r="L78" i="4"/>
  <c r="O25" i="4"/>
  <c r="L72" i="11"/>
  <c r="F37" i="11"/>
  <c r="E24" i="3"/>
  <c r="J16" i="11"/>
  <c r="J18" i="11" s="1"/>
  <c r="J58" i="11"/>
  <c r="J61" i="11" s="1"/>
  <c r="F45" i="4"/>
  <c r="F79" i="4"/>
  <c r="F58" i="4"/>
  <c r="F77" i="5" s="1"/>
  <c r="J21" i="5"/>
  <c r="J34" i="4"/>
  <c r="J82" i="4"/>
  <c r="O54" i="11"/>
  <c r="C12" i="4"/>
  <c r="C19" i="5"/>
  <c r="M74" i="4"/>
  <c r="O31" i="5"/>
  <c r="D45" i="4"/>
  <c r="C76" i="4"/>
  <c r="C55" i="4"/>
  <c r="C74" i="5" s="1"/>
  <c r="L31" i="11"/>
  <c r="L32" i="11" s="1"/>
  <c r="L77" i="4"/>
  <c r="L56" i="4"/>
  <c r="L75" i="5" s="1"/>
  <c r="O15" i="11"/>
  <c r="D60" i="5"/>
  <c r="E65" i="11"/>
  <c r="E67" i="11" s="1"/>
  <c r="E46" i="5"/>
  <c r="E83" i="5" s="1"/>
  <c r="J35" i="11"/>
  <c r="L45" i="4"/>
  <c r="D54" i="4"/>
  <c r="D73" i="5" s="1"/>
  <c r="D75" i="4"/>
  <c r="C70" i="11"/>
  <c r="H48" i="11"/>
  <c r="K74" i="4"/>
  <c r="O74" i="4" s="1"/>
  <c r="O20" i="4"/>
  <c r="L54" i="4"/>
  <c r="L73" i="5" s="1"/>
  <c r="L75" i="4"/>
  <c r="E22" i="11"/>
  <c r="E24" i="11" s="1"/>
  <c r="F73" i="4"/>
  <c r="F53" i="4"/>
  <c r="F72" i="5" s="1"/>
  <c r="H36" i="11"/>
  <c r="O30" i="5"/>
  <c r="P15" i="3"/>
  <c r="H28" i="11"/>
  <c r="F70" i="11"/>
  <c r="F72" i="11" s="1"/>
  <c r="D11" i="11"/>
  <c r="D13" i="11" s="1"/>
  <c r="K77" i="4"/>
  <c r="O24" i="4"/>
  <c r="K56" i="4"/>
  <c r="K11" i="11"/>
  <c r="K13" i="11" s="1"/>
  <c r="F50" i="4"/>
  <c r="F69" i="5" s="1"/>
  <c r="F85" i="4"/>
  <c r="J71" i="5"/>
  <c r="J85" i="4"/>
  <c r="J50" i="4"/>
  <c r="O28" i="4"/>
  <c r="H12" i="11"/>
  <c r="J76" i="4"/>
  <c r="J55" i="4"/>
  <c r="F11" i="11"/>
  <c r="F13" i="11" s="1"/>
  <c r="F19" i="11" s="1"/>
  <c r="M79" i="4"/>
  <c r="M58" i="4"/>
  <c r="M77" i="5" s="1"/>
  <c r="L85" i="4"/>
  <c r="L50" i="4"/>
  <c r="L69" i="5" s="1"/>
  <c r="P22" i="3"/>
  <c r="P21" i="3"/>
  <c r="G10" i="3"/>
  <c r="E71" i="5"/>
  <c r="D47" i="5"/>
  <c r="D82" i="5" s="1"/>
  <c r="H23" i="5"/>
  <c r="H47" i="5" s="1"/>
  <c r="H82" i="5" s="1"/>
  <c r="E10" i="3"/>
  <c r="M45" i="4"/>
  <c r="H41" i="11"/>
  <c r="D70" i="5"/>
  <c r="D71" i="5"/>
  <c r="C40" i="11"/>
  <c r="C42" i="11" s="1"/>
  <c r="C65" i="11"/>
  <c r="D24" i="11"/>
  <c r="D24" i="3"/>
  <c r="D26" i="3" s="1"/>
  <c r="D28" i="3" s="1"/>
  <c r="D32" i="3" s="1"/>
  <c r="E40" i="11"/>
  <c r="E42" i="11" s="1"/>
  <c r="M58" i="11"/>
  <c r="M61" i="11" s="1"/>
  <c r="C79" i="4"/>
  <c r="C58" i="4"/>
  <c r="C77" i="5" s="1"/>
  <c r="H26" i="11"/>
  <c r="J65" i="11"/>
  <c r="M65" i="11"/>
  <c r="M67" i="11" s="1"/>
  <c r="J46" i="11"/>
  <c r="J40" i="11"/>
  <c r="O40" i="11" s="1"/>
  <c r="J11" i="11"/>
  <c r="P19" i="3"/>
  <c r="O34" i="5"/>
  <c r="K16" i="11"/>
  <c r="K18" i="11" s="1"/>
  <c r="K40" i="11"/>
  <c r="K42" i="11" s="1"/>
  <c r="K43" i="11" s="1"/>
  <c r="M70" i="11"/>
  <c r="E70" i="11"/>
  <c r="E72" i="11" s="1"/>
  <c r="C35" i="11"/>
  <c r="H23" i="11"/>
  <c r="H69" i="11"/>
  <c r="K27" i="11"/>
  <c r="K31" i="11" s="1"/>
  <c r="K32" i="11" s="1"/>
  <c r="K72" i="11"/>
  <c r="C58" i="11"/>
  <c r="C61" i="11" s="1"/>
  <c r="C11" i="11"/>
  <c r="C16" i="11"/>
  <c r="L10" i="3"/>
  <c r="E74" i="4"/>
  <c r="J72" i="11"/>
  <c r="L12" i="4"/>
  <c r="L19" i="5"/>
  <c r="D61" i="5"/>
  <c r="H61" i="5" s="1"/>
  <c r="H14" i="5"/>
  <c r="L55" i="4"/>
  <c r="L74" i="5" s="1"/>
  <c r="L76" i="4"/>
  <c r="P13" i="3"/>
  <c r="K24" i="3"/>
  <c r="L58" i="4"/>
  <c r="L77" i="5" s="1"/>
  <c r="L79" i="4"/>
  <c r="M35" i="11"/>
  <c r="M37" i="11" s="1"/>
  <c r="E60" i="5"/>
  <c r="F27" i="11"/>
  <c r="F31" i="11" s="1"/>
  <c r="K58" i="11"/>
  <c r="K61" i="11" s="1"/>
  <c r="O37" i="5"/>
  <c r="J58" i="4"/>
  <c r="O26" i="4"/>
  <c r="J79" i="4"/>
  <c r="P17" i="3"/>
  <c r="O71" i="5" l="1"/>
  <c r="E26" i="3"/>
  <c r="E28" i="3" s="1"/>
  <c r="E32" i="3" s="1"/>
  <c r="D43" i="11"/>
  <c r="M43" i="11"/>
  <c r="K62" i="11"/>
  <c r="F32" i="11"/>
  <c r="K74" i="11"/>
  <c r="K19" i="11"/>
  <c r="F58" i="11"/>
  <c r="F61" i="11" s="1"/>
  <c r="F74" i="11" s="1"/>
  <c r="H39" i="11"/>
  <c r="M72" i="11"/>
  <c r="H70" i="11"/>
  <c r="J45" i="5"/>
  <c r="H46" i="11"/>
  <c r="C49" i="11"/>
  <c r="H44" i="5"/>
  <c r="K68" i="5"/>
  <c r="O68" i="5" s="1"/>
  <c r="O49" i="4"/>
  <c r="H60" i="5"/>
  <c r="K26" i="3"/>
  <c r="J12" i="4"/>
  <c r="J19" i="5"/>
  <c r="L74" i="11"/>
  <c r="L19" i="11"/>
  <c r="O69" i="11"/>
  <c r="K12" i="4"/>
  <c r="K15" i="4" s="1"/>
  <c r="K19" i="5"/>
  <c r="C67" i="11"/>
  <c r="H65" i="11"/>
  <c r="H67" i="11" s="1"/>
  <c r="J27" i="11"/>
  <c r="K81" i="4"/>
  <c r="K20" i="5"/>
  <c r="K44" i="5" s="1"/>
  <c r="K33" i="4"/>
  <c r="K60" i="4" s="1"/>
  <c r="K79" i="5" s="1"/>
  <c r="L82" i="4"/>
  <c r="L34" i="4"/>
  <c r="L62" i="4" s="1"/>
  <c r="L81" i="5" s="1"/>
  <c r="L21" i="5"/>
  <c r="L45" i="5" s="1"/>
  <c r="J78" i="5"/>
  <c r="M54" i="4"/>
  <c r="M73" i="5" s="1"/>
  <c r="M75" i="4"/>
  <c r="O79" i="4"/>
  <c r="E81" i="4"/>
  <c r="E33" i="4"/>
  <c r="E60" i="4" s="1"/>
  <c r="E79" i="5" s="1"/>
  <c r="E20" i="5"/>
  <c r="E44" i="5" s="1"/>
  <c r="H72" i="11"/>
  <c r="J49" i="11"/>
  <c r="J51" i="11" s="1"/>
  <c r="J62" i="11" s="1"/>
  <c r="O30" i="11"/>
  <c r="C13" i="11"/>
  <c r="D31" i="11"/>
  <c r="D32" i="11" s="1"/>
  <c r="C72" i="11"/>
  <c r="M55" i="4"/>
  <c r="M74" i="5" s="1"/>
  <c r="M76" i="4"/>
  <c r="O76" i="4" s="1"/>
  <c r="E50" i="4"/>
  <c r="E69" i="5" s="1"/>
  <c r="E85" i="4"/>
  <c r="M27" i="11"/>
  <c r="M31" i="11" s="1"/>
  <c r="M32" i="11" s="1"/>
  <c r="H40" i="11"/>
  <c r="E53" i="4"/>
  <c r="E72" i="5" s="1"/>
  <c r="E73" i="4"/>
  <c r="C27" i="11"/>
  <c r="J45" i="4"/>
  <c r="F12" i="4"/>
  <c r="F15" i="4" s="1"/>
  <c r="F16" i="4" s="1"/>
  <c r="F19" i="5"/>
  <c r="O55" i="4"/>
  <c r="J74" i="5"/>
  <c r="O52" i="4"/>
  <c r="K75" i="5"/>
  <c r="J42" i="11"/>
  <c r="E58" i="4"/>
  <c r="E77" i="5" s="1"/>
  <c r="E79" i="4"/>
  <c r="M73" i="4"/>
  <c r="M53" i="4"/>
  <c r="M72" i="5" s="1"/>
  <c r="C15" i="4"/>
  <c r="C16" i="4" s="1"/>
  <c r="J62" i="4"/>
  <c r="F59" i="5"/>
  <c r="F15" i="5"/>
  <c r="F17" i="5" s="1"/>
  <c r="L76" i="5"/>
  <c r="M16" i="11"/>
  <c r="O16" i="11" s="1"/>
  <c r="O18" i="11" s="1"/>
  <c r="H83" i="4"/>
  <c r="H87" i="4" s="1"/>
  <c r="H89" i="4" s="1"/>
  <c r="E37" i="11"/>
  <c r="K80" i="4"/>
  <c r="K59" i="4"/>
  <c r="K78" i="5" s="1"/>
  <c r="D58" i="11"/>
  <c r="D61" i="11" s="1"/>
  <c r="F49" i="11"/>
  <c r="P8" i="3"/>
  <c r="P10" i="3" s="1"/>
  <c r="L72" i="5"/>
  <c r="O53" i="4"/>
  <c r="D16" i="11"/>
  <c r="D18" i="11" s="1"/>
  <c r="C21" i="5"/>
  <c r="C45" i="5" s="1"/>
  <c r="C34" i="4"/>
  <c r="C62" i="4" s="1"/>
  <c r="C81" i="5" s="1"/>
  <c r="C82" i="4"/>
  <c r="D80" i="4"/>
  <c r="D59" i="4"/>
  <c r="D78" i="5" s="1"/>
  <c r="J73" i="5"/>
  <c r="J24" i="11"/>
  <c r="O22" i="11"/>
  <c r="O24" i="11" s="1"/>
  <c r="H67" i="5"/>
  <c r="H40" i="5"/>
  <c r="F21" i="5"/>
  <c r="F45" i="5" s="1"/>
  <c r="F34" i="4"/>
  <c r="F62" i="4" s="1"/>
  <c r="F81" i="5" s="1"/>
  <c r="F82" i="4"/>
  <c r="E59" i="5"/>
  <c r="E62" i="5" s="1"/>
  <c r="E64" i="5" s="1"/>
  <c r="E15" i="5"/>
  <c r="E17" i="5" s="1"/>
  <c r="C80" i="4"/>
  <c r="C59" i="4"/>
  <c r="C78" i="5" s="1"/>
  <c r="E43" i="11"/>
  <c r="E76" i="4"/>
  <c r="E55" i="4"/>
  <c r="E74" i="5" s="1"/>
  <c r="J59" i="5"/>
  <c r="J15" i="5"/>
  <c r="J17" i="5" s="1"/>
  <c r="O53" i="11"/>
  <c r="O58" i="11" s="1"/>
  <c r="O61" i="11" s="1"/>
  <c r="K75" i="4"/>
  <c r="O75" i="4" s="1"/>
  <c r="K54" i="4"/>
  <c r="K73" i="5" s="1"/>
  <c r="O58" i="4"/>
  <c r="J77" i="5"/>
  <c r="O77" i="5" s="1"/>
  <c r="D21" i="5"/>
  <c r="D45" i="5" s="1"/>
  <c r="D82" i="4"/>
  <c r="D34" i="4"/>
  <c r="D62" i="4" s="1"/>
  <c r="D81" i="5" s="1"/>
  <c r="O70" i="11"/>
  <c r="H47" i="11"/>
  <c r="H53" i="11"/>
  <c r="L59" i="4"/>
  <c r="L78" i="5" s="1"/>
  <c r="L80" i="4"/>
  <c r="K45" i="4"/>
  <c r="H29" i="11"/>
  <c r="J13" i="11"/>
  <c r="J19" i="11" s="1"/>
  <c r="J67" i="11"/>
  <c r="O65" i="11"/>
  <c r="O67" i="11" s="1"/>
  <c r="H52" i="4"/>
  <c r="M59" i="5"/>
  <c r="M62" i="5" s="1"/>
  <c r="M64" i="5" s="1"/>
  <c r="M15" i="5"/>
  <c r="M17" i="5" s="1"/>
  <c r="E54" i="4"/>
  <c r="E73" i="5" s="1"/>
  <c r="E75" i="4"/>
  <c r="O50" i="4"/>
  <c r="J69" i="5"/>
  <c r="O69" i="5" s="1"/>
  <c r="C20" i="5"/>
  <c r="C44" i="5" s="1"/>
  <c r="C81" i="4"/>
  <c r="C33" i="4"/>
  <c r="C60" i="4" s="1"/>
  <c r="C79" i="5" s="1"/>
  <c r="D59" i="5"/>
  <c r="D62" i="5" s="1"/>
  <c r="D64" i="5" s="1"/>
  <c r="D15" i="5"/>
  <c r="D17" i="5" s="1"/>
  <c r="L24" i="3"/>
  <c r="L26" i="3" s="1"/>
  <c r="L28" i="3" s="1"/>
  <c r="L32" i="3" s="1"/>
  <c r="H13" i="5"/>
  <c r="H15" i="5" s="1"/>
  <c r="H17" i="5" s="1"/>
  <c r="F24" i="3"/>
  <c r="F26" i="3" s="1"/>
  <c r="F28" i="3" s="1"/>
  <c r="F32" i="3" s="1"/>
  <c r="F62" i="5"/>
  <c r="F64" i="5" s="1"/>
  <c r="O38" i="5"/>
  <c r="P23" i="3"/>
  <c r="P24" i="3" s="1"/>
  <c r="F43" i="11"/>
  <c r="H15" i="11"/>
  <c r="O21" i="4"/>
  <c r="O29" i="11"/>
  <c r="J44" i="5"/>
  <c r="D78" i="4"/>
  <c r="D57" i="4"/>
  <c r="D76" i="5" s="1"/>
  <c r="O26" i="11"/>
  <c r="E16" i="11"/>
  <c r="E18" i="11" s="1"/>
  <c r="H30" i="11"/>
  <c r="L59" i="5"/>
  <c r="L62" i="5" s="1"/>
  <c r="L64" i="5" s="1"/>
  <c r="L15" i="5"/>
  <c r="L17" i="5" s="1"/>
  <c r="O35" i="11"/>
  <c r="O37" i="11" s="1"/>
  <c r="J37" i="11"/>
  <c r="J43" i="11" s="1"/>
  <c r="J83" i="4"/>
  <c r="J87" i="4" s="1"/>
  <c r="M77" i="4"/>
  <c r="O77" i="4" s="1"/>
  <c r="M56" i="4"/>
  <c r="M75" i="5" s="1"/>
  <c r="O73" i="4"/>
  <c r="H57" i="11"/>
  <c r="H48" i="4"/>
  <c r="H63" i="4" s="1"/>
  <c r="H64" i="4" s="1"/>
  <c r="H29" i="4"/>
  <c r="J60" i="4"/>
  <c r="L20" i="5"/>
  <c r="L44" i="5" s="1"/>
  <c r="L81" i="4"/>
  <c r="L33" i="4"/>
  <c r="L60" i="4" s="1"/>
  <c r="L79" i="5" s="1"/>
  <c r="E11" i="11"/>
  <c r="E13" i="11" s="1"/>
  <c r="L15" i="4"/>
  <c r="L16" i="4" s="1"/>
  <c r="C37" i="11"/>
  <c r="C43" i="11" s="1"/>
  <c r="H35" i="11"/>
  <c r="H37" i="11" s="1"/>
  <c r="M46" i="11"/>
  <c r="M49" i="11" s="1"/>
  <c r="M51" i="11" s="1"/>
  <c r="M62" i="11" s="1"/>
  <c r="H71" i="5"/>
  <c r="D12" i="4"/>
  <c r="D15" i="4" s="1"/>
  <c r="D16" i="4" s="1"/>
  <c r="D19" i="5"/>
  <c r="O23" i="4"/>
  <c r="O85" i="4"/>
  <c r="O39" i="11"/>
  <c r="O42" i="11" s="1"/>
  <c r="G24" i="3"/>
  <c r="G26" i="3" s="1"/>
  <c r="G28" i="3" s="1"/>
  <c r="G32" i="3" s="1"/>
  <c r="M11" i="11"/>
  <c r="M13" i="11" s="1"/>
  <c r="O14" i="4"/>
  <c r="E49" i="11"/>
  <c r="E12" i="4"/>
  <c r="E15" i="4" s="1"/>
  <c r="E16" i="4" s="1"/>
  <c r="E19" i="5"/>
  <c r="C62" i="5"/>
  <c r="C64" i="5" s="1"/>
  <c r="F81" i="4"/>
  <c r="F33" i="4"/>
  <c r="F60" i="4" s="1"/>
  <c r="F79" i="5" s="1"/>
  <c r="F20" i="5"/>
  <c r="F44" i="5" s="1"/>
  <c r="K34" i="4"/>
  <c r="K62" i="4" s="1"/>
  <c r="K81" i="5" s="1"/>
  <c r="K21" i="5"/>
  <c r="K45" i="5" s="1"/>
  <c r="K82" i="4"/>
  <c r="D72" i="11"/>
  <c r="M57" i="4"/>
  <c r="M76" i="5" s="1"/>
  <c r="M78" i="4"/>
  <c r="O78" i="4" s="1"/>
  <c r="F54" i="4"/>
  <c r="F73" i="5" s="1"/>
  <c r="F75" i="4"/>
  <c r="H22" i="5"/>
  <c r="H46" i="5" s="1"/>
  <c r="H83" i="5" s="1"/>
  <c r="C18" i="11"/>
  <c r="E31" i="11"/>
  <c r="E32" i="11" s="1"/>
  <c r="O13" i="4"/>
  <c r="C24" i="11"/>
  <c r="H22" i="11"/>
  <c r="H24" i="11" s="1"/>
  <c r="C24" i="5" l="1"/>
  <c r="C26" i="5" s="1"/>
  <c r="C27" i="5" s="1"/>
  <c r="O73" i="5"/>
  <c r="H59" i="5"/>
  <c r="H62" i="5" s="1"/>
  <c r="H64" i="5" s="1"/>
  <c r="O54" i="4"/>
  <c r="H16" i="11"/>
  <c r="O43" i="11"/>
  <c r="M18" i="11"/>
  <c r="M19" i="11" s="1"/>
  <c r="E19" i="11"/>
  <c r="I37" i="3"/>
  <c r="H32" i="4"/>
  <c r="H35" i="4" s="1"/>
  <c r="H36" i="4" s="1"/>
  <c r="H30" i="4"/>
  <c r="M59" i="4"/>
  <c r="M78" i="5" s="1"/>
  <c r="O78" i="5" s="1"/>
  <c r="M80" i="4"/>
  <c r="O80" i="4" s="1"/>
  <c r="O27" i="4"/>
  <c r="K59" i="5"/>
  <c r="K62" i="5" s="1"/>
  <c r="K64" i="5" s="1"/>
  <c r="K15" i="5"/>
  <c r="K17" i="5" s="1"/>
  <c r="O12" i="5"/>
  <c r="O15" i="5" s="1"/>
  <c r="O17" i="5" s="1"/>
  <c r="L83" i="4"/>
  <c r="L87" i="4" s="1"/>
  <c r="L89" i="4" s="1"/>
  <c r="D49" i="11"/>
  <c r="D51" i="11" s="1"/>
  <c r="D62" i="11" s="1"/>
  <c r="H85" i="5"/>
  <c r="H88" i="5" s="1"/>
  <c r="J81" i="5"/>
  <c r="O45" i="4"/>
  <c r="C19" i="11"/>
  <c r="O46" i="11"/>
  <c r="O49" i="11" s="1"/>
  <c r="O51" i="11" s="1"/>
  <c r="O62" i="11" s="1"/>
  <c r="J67" i="5"/>
  <c r="J40" i="5"/>
  <c r="L24" i="5"/>
  <c r="L26" i="5" s="1"/>
  <c r="L27" i="5" s="1"/>
  <c r="K28" i="3"/>
  <c r="K32" i="3" s="1"/>
  <c r="H49" i="11"/>
  <c r="D20" i="5"/>
  <c r="D44" i="5" s="1"/>
  <c r="D81" i="4"/>
  <c r="D83" i="4" s="1"/>
  <c r="D87" i="4" s="1"/>
  <c r="D89" i="4" s="1"/>
  <c r="D33" i="4"/>
  <c r="D60" i="4" s="1"/>
  <c r="D79" i="5" s="1"/>
  <c r="J79" i="5"/>
  <c r="H18" i="11"/>
  <c r="O59" i="5"/>
  <c r="O62" i="5" s="1"/>
  <c r="O64" i="5" s="1"/>
  <c r="J62" i="5"/>
  <c r="J64" i="5" s="1"/>
  <c r="N24" i="3"/>
  <c r="N26" i="3" s="1"/>
  <c r="N28" i="3" s="1"/>
  <c r="N32" i="3" s="1"/>
  <c r="D19" i="11"/>
  <c r="D74" i="11"/>
  <c r="O72" i="5"/>
  <c r="O57" i="4"/>
  <c r="M21" i="5"/>
  <c r="M45" i="5" s="1"/>
  <c r="M82" i="4"/>
  <c r="O82" i="4" s="1"/>
  <c r="M34" i="4"/>
  <c r="M62" i="4" s="1"/>
  <c r="M81" i="5" s="1"/>
  <c r="H27" i="11"/>
  <c r="H31" i="11" s="1"/>
  <c r="H32" i="11" s="1"/>
  <c r="C31" i="11"/>
  <c r="C74" i="11" s="1"/>
  <c r="O59" i="4"/>
  <c r="J48" i="4"/>
  <c r="J29" i="4"/>
  <c r="K24" i="5"/>
  <c r="K26" i="5" s="1"/>
  <c r="H24" i="5"/>
  <c r="H26" i="5" s="1"/>
  <c r="H27" i="5" s="1"/>
  <c r="J89" i="4"/>
  <c r="E82" i="4"/>
  <c r="E21" i="5"/>
  <c r="E45" i="5" s="1"/>
  <c r="E34" i="4"/>
  <c r="E62" i="4" s="1"/>
  <c r="E81" i="5" s="1"/>
  <c r="O11" i="11"/>
  <c r="O13" i="11" s="1"/>
  <c r="O19" i="11" s="1"/>
  <c r="O76" i="5"/>
  <c r="O56" i="4"/>
  <c r="O74" i="5"/>
  <c r="K16" i="4"/>
  <c r="O19" i="5"/>
  <c r="J24" i="5"/>
  <c r="J26" i="5" s="1"/>
  <c r="J27" i="5" s="1"/>
  <c r="C83" i="4"/>
  <c r="C87" i="4" s="1"/>
  <c r="C89" i="4" s="1"/>
  <c r="E51" i="11"/>
  <c r="M20" i="5"/>
  <c r="O20" i="5" s="1"/>
  <c r="M81" i="4"/>
  <c r="O81" i="4" s="1"/>
  <c r="M33" i="4"/>
  <c r="M60" i="4" s="1"/>
  <c r="M79" i="5" s="1"/>
  <c r="M15" i="4"/>
  <c r="M16" i="4" s="1"/>
  <c r="H41" i="5"/>
  <c r="H43" i="5"/>
  <c r="H48" i="5" s="1"/>
  <c r="H50" i="5" s="1"/>
  <c r="H51" i="5" s="1"/>
  <c r="F51" i="11"/>
  <c r="F62" i="11" s="1"/>
  <c r="O34" i="4"/>
  <c r="O75" i="5"/>
  <c r="F24" i="5"/>
  <c r="F26" i="5" s="1"/>
  <c r="F27" i="5" s="1"/>
  <c r="O10" i="4"/>
  <c r="H11" i="11"/>
  <c r="H13" i="11" s="1"/>
  <c r="H50" i="11"/>
  <c r="K83" i="4"/>
  <c r="K87" i="4" s="1"/>
  <c r="K89" i="4" s="1"/>
  <c r="F59" i="4"/>
  <c r="F78" i="5" s="1"/>
  <c r="F80" i="4"/>
  <c r="F83" i="4" s="1"/>
  <c r="F87" i="4" s="1"/>
  <c r="F89" i="4" s="1"/>
  <c r="O27" i="11"/>
  <c r="O31" i="11" s="1"/>
  <c r="J31" i="11"/>
  <c r="J74" i="11" s="1"/>
  <c r="O72" i="11"/>
  <c r="E80" i="4"/>
  <c r="E59" i="4"/>
  <c r="E78" i="5" s="1"/>
  <c r="J15" i="4"/>
  <c r="J16" i="4" s="1"/>
  <c r="O12" i="4"/>
  <c r="O15" i="4" s="1"/>
  <c r="C51" i="11"/>
  <c r="C62" i="11" s="1"/>
  <c r="O45" i="5"/>
  <c r="H42" i="11"/>
  <c r="H43" i="11" s="1"/>
  <c r="K27" i="5" l="1"/>
  <c r="O21" i="5"/>
  <c r="M74" i="11"/>
  <c r="O16" i="4"/>
  <c r="D24" i="5"/>
  <c r="D26" i="5" s="1"/>
  <c r="D27" i="5" s="1"/>
  <c r="O32" i="11"/>
  <c r="O74" i="11"/>
  <c r="M83" i="4"/>
  <c r="M87" i="4" s="1"/>
  <c r="M89" i="4" s="1"/>
  <c r="O72" i="4"/>
  <c r="O83" i="4" s="1"/>
  <c r="F40" i="5"/>
  <c r="F67" i="5"/>
  <c r="F85" i="5" s="1"/>
  <c r="F88" i="5" s="1"/>
  <c r="F89" i="5" s="1"/>
  <c r="O24" i="5"/>
  <c r="O26" i="5" s="1"/>
  <c r="O27" i="5" s="1"/>
  <c r="J30" i="4"/>
  <c r="J32" i="4"/>
  <c r="K29" i="4"/>
  <c r="K48" i="4"/>
  <c r="K63" i="4" s="1"/>
  <c r="K64" i="4" s="1"/>
  <c r="H19" i="11"/>
  <c r="C32" i="11"/>
  <c r="H56" i="11"/>
  <c r="H58" i="11" s="1"/>
  <c r="H61" i="11" s="1"/>
  <c r="E58" i="11"/>
  <c r="E61" i="11" s="1"/>
  <c r="F29" i="4"/>
  <c r="F48" i="4"/>
  <c r="F63" i="4" s="1"/>
  <c r="F64" i="4" s="1"/>
  <c r="L48" i="4"/>
  <c r="L63" i="4" s="1"/>
  <c r="L64" i="4" s="1"/>
  <c r="L29" i="4"/>
  <c r="N37" i="3"/>
  <c r="J63" i="4"/>
  <c r="J64" i="4" s="1"/>
  <c r="M37" i="3"/>
  <c r="O60" i="4"/>
  <c r="H51" i="11"/>
  <c r="J85" i="5"/>
  <c r="J88" i="5" s="1"/>
  <c r="J89" i="5" s="1"/>
  <c r="H89" i="5"/>
  <c r="O33" i="4"/>
  <c r="L40" i="5"/>
  <c r="L67" i="5"/>
  <c r="L85" i="5" s="1"/>
  <c r="L88" i="5" s="1"/>
  <c r="L89" i="5" s="1"/>
  <c r="K40" i="5"/>
  <c r="K67" i="5"/>
  <c r="K85" i="5" s="1"/>
  <c r="K88" i="5" s="1"/>
  <c r="K89" i="5" s="1"/>
  <c r="E83" i="4"/>
  <c r="E87" i="4" s="1"/>
  <c r="E89" i="4" s="1"/>
  <c r="O79" i="5"/>
  <c r="P26" i="3"/>
  <c r="P28" i="3" s="1"/>
  <c r="P32" i="3" s="1"/>
  <c r="O62" i="4"/>
  <c r="M44" i="5"/>
  <c r="O44" i="5" s="1"/>
  <c r="M24" i="5"/>
  <c r="M26" i="5" s="1"/>
  <c r="M27" i="5" s="1"/>
  <c r="J32" i="11"/>
  <c r="D37" i="3"/>
  <c r="O18" i="4"/>
  <c r="O29" i="4" s="1"/>
  <c r="O30" i="4" s="1"/>
  <c r="J43" i="5"/>
  <c r="J48" i="5" s="1"/>
  <c r="J50" i="5" s="1"/>
  <c r="J51" i="5" s="1"/>
  <c r="J41" i="5"/>
  <c r="O81" i="5"/>
  <c r="E24" i="5"/>
  <c r="E26" i="5" s="1"/>
  <c r="E27" i="5" s="1"/>
  <c r="O87" i="4" l="1"/>
  <c r="O89" i="4" s="1"/>
  <c r="L37" i="3"/>
  <c r="M48" i="4"/>
  <c r="M29" i="4"/>
  <c r="H62" i="11"/>
  <c r="J35" i="4"/>
  <c r="J36" i="4" s="1"/>
  <c r="E40" i="5"/>
  <c r="E67" i="5"/>
  <c r="E85" i="5" s="1"/>
  <c r="E88" i="5" s="1"/>
  <c r="E89" i="5" s="1"/>
  <c r="E48" i="4"/>
  <c r="E63" i="4" s="1"/>
  <c r="E64" i="4" s="1"/>
  <c r="E29" i="4"/>
  <c r="C67" i="5"/>
  <c r="C85" i="5" s="1"/>
  <c r="C88" i="5" s="1"/>
  <c r="C89" i="5" s="1"/>
  <c r="C40" i="5"/>
  <c r="L41" i="5"/>
  <c r="L43" i="5"/>
  <c r="L48" i="5" s="1"/>
  <c r="L50" i="5" s="1"/>
  <c r="L51" i="5" s="1"/>
  <c r="D67" i="5"/>
  <c r="D85" i="5" s="1"/>
  <c r="D88" i="5" s="1"/>
  <c r="D89" i="5" s="1"/>
  <c r="D40" i="5"/>
  <c r="M67" i="5"/>
  <c r="M85" i="5" s="1"/>
  <c r="M88" i="5" s="1"/>
  <c r="M89" i="5" s="1"/>
  <c r="M40" i="5"/>
  <c r="L32" i="4"/>
  <c r="L35" i="4" s="1"/>
  <c r="L36" i="4" s="1"/>
  <c r="L30" i="4"/>
  <c r="K37" i="3"/>
  <c r="C48" i="4"/>
  <c r="C63" i="4" s="1"/>
  <c r="C64" i="4" s="1"/>
  <c r="C29" i="4"/>
  <c r="G37" i="3"/>
  <c r="K43" i="5"/>
  <c r="K48" i="5" s="1"/>
  <c r="K50" i="5" s="1"/>
  <c r="K51" i="5" s="1"/>
  <c r="K41" i="5"/>
  <c r="D48" i="4"/>
  <c r="D63" i="4" s="1"/>
  <c r="D64" i="4" s="1"/>
  <c r="D29" i="4"/>
  <c r="F32" i="4"/>
  <c r="F35" i="4" s="1"/>
  <c r="F36" i="4" s="1"/>
  <c r="F30" i="4"/>
  <c r="E37" i="3"/>
  <c r="F41" i="5"/>
  <c r="F43" i="5"/>
  <c r="F48" i="5" s="1"/>
  <c r="F50" i="5" s="1"/>
  <c r="F51" i="5" s="1"/>
  <c r="F37" i="3"/>
  <c r="E62" i="11"/>
  <c r="E74" i="11"/>
  <c r="H74" i="11"/>
  <c r="K32" i="4"/>
  <c r="K35" i="4" s="1"/>
  <c r="K36" i="4" s="1"/>
  <c r="K30" i="4"/>
  <c r="O29" i="5"/>
  <c r="O40" i="5" s="1"/>
  <c r="C30" i="4" l="1"/>
  <c r="C32" i="4"/>
  <c r="C35" i="4" s="1"/>
  <c r="C36" i="4" s="1"/>
  <c r="D41" i="5"/>
  <c r="D43" i="5"/>
  <c r="D48" i="5" s="1"/>
  <c r="D50" i="5" s="1"/>
  <c r="D51" i="5" s="1"/>
  <c r="D30" i="4"/>
  <c r="D32" i="4"/>
  <c r="D35" i="4" s="1"/>
  <c r="D36" i="4" s="1"/>
  <c r="E43" i="5"/>
  <c r="E48" i="5" s="1"/>
  <c r="E50" i="5" s="1"/>
  <c r="E51" i="5" s="1"/>
  <c r="E41" i="5"/>
  <c r="O43" i="5"/>
  <c r="O48" i="5" s="1"/>
  <c r="O50" i="5" s="1"/>
  <c r="O51" i="5" s="1"/>
  <c r="O41" i="5"/>
  <c r="M41" i="5"/>
  <c r="M43" i="5"/>
  <c r="M48" i="5" s="1"/>
  <c r="M50" i="5" s="1"/>
  <c r="M51" i="5" s="1"/>
  <c r="C41" i="5"/>
  <c r="C43" i="5"/>
  <c r="C48" i="5" s="1"/>
  <c r="C50" i="5" s="1"/>
  <c r="C51" i="5" s="1"/>
  <c r="E30" i="4"/>
  <c r="E32" i="4"/>
  <c r="E35" i="4" s="1"/>
  <c r="E36" i="4" s="1"/>
  <c r="O67" i="5"/>
  <c r="O85" i="5" s="1"/>
  <c r="O88" i="5" s="1"/>
  <c r="O89" i="5" s="1"/>
  <c r="M30" i="4"/>
  <c r="M32" i="4"/>
  <c r="M35" i="4" s="1"/>
  <c r="M36" i="4" s="1"/>
  <c r="M63" i="4"/>
  <c r="M64" i="4" s="1"/>
  <c r="O48" i="4"/>
  <c r="O63" i="4" s="1"/>
  <c r="O64" i="4" s="1"/>
  <c r="O32" i="4" l="1"/>
  <c r="O35" i="4" s="1"/>
  <c r="O36" i="4" s="1"/>
</calcChain>
</file>

<file path=xl/sharedStrings.xml><?xml version="1.0" encoding="utf-8"?>
<sst xmlns="http://schemas.openxmlformats.org/spreadsheetml/2006/main" count="484" uniqueCount="253">
  <si>
    <t>Sheet</t>
  </si>
  <si>
    <t>Table of Contents</t>
  </si>
  <si>
    <t>GAAP</t>
  </si>
  <si>
    <t>Balance Sheet</t>
  </si>
  <si>
    <t>Balance Sheet Summary</t>
  </si>
  <si>
    <t>Cash Flows</t>
  </si>
  <si>
    <t>Operational Data</t>
  </si>
  <si>
    <t>Segment Data</t>
  </si>
  <si>
    <t>Horizontal Revenue</t>
  </si>
  <si>
    <t>Back</t>
  </si>
  <si>
    <t>Income Statement</t>
  </si>
  <si>
    <t>($ in millions except per share data)</t>
  </si>
  <si>
    <t>Operating Costs and Expenses</t>
  </si>
  <si>
    <t>Total Operating Costs and Expenses</t>
  </si>
  <si>
    <t>GAAP Earnings (Loss) per Share - Diluted</t>
  </si>
  <si>
    <t>Total Earnings (Loss) per Share</t>
  </si>
  <si>
    <t>Weighted Average Shares - Diluted(1)</t>
  </si>
  <si>
    <t>(1) With the exception of the fourth quarter 2017, the computation of weighted average shares is the same for basic and diluted earnings per share due to the net loss from continuing operations.</t>
  </si>
  <si>
    <t>Non-GAAP Reconcilliations: Gross Margin and Adjusted Operating Income</t>
  </si>
  <si>
    <t>($ in millions)</t>
  </si>
  <si>
    <t>Revenue</t>
  </si>
  <si>
    <t>Gross Margin</t>
  </si>
  <si>
    <t>Adjusted Gross Margin</t>
  </si>
  <si>
    <t>Operating Income</t>
  </si>
  <si>
    <t>Adjusted Operating Income</t>
  </si>
  <si>
    <t>Non-GAAP Reconcilliations: Adjusted EBITDA</t>
  </si>
  <si>
    <t>Total Revenue</t>
  </si>
  <si>
    <t>Reconcilation to Adjusted EBITDA</t>
  </si>
  <si>
    <t>Income (Loss) from Continuing Operations</t>
  </si>
  <si>
    <t>Adjusted EBITDA</t>
  </si>
  <si>
    <t>Non-GAAP Reconcilliations: Adjusted Net Income</t>
  </si>
  <si>
    <t>Reconcilation to Adjusted PTP</t>
  </si>
  <si>
    <t>Pre-tax Income</t>
  </si>
  <si>
    <t>Adjusted PTP</t>
  </si>
  <si>
    <t>Income tax expense (benefit)</t>
  </si>
  <si>
    <t>Tax impact on adjustments</t>
  </si>
  <si>
    <t>Adjusted Net Income from Continuing operations</t>
  </si>
  <si>
    <t>Dividend Paid</t>
  </si>
  <si>
    <t>Adjusted Net Income from Continuing Operations Available to Common Shareholders</t>
  </si>
  <si>
    <t>Adjusted Non-GAAP weighted average shares outstanding</t>
  </si>
  <si>
    <t>Adjusted Non-GAAP Diluted EPS from Continuing operations</t>
  </si>
  <si>
    <t>Reconciliation to Adjusted Revenue</t>
  </si>
  <si>
    <t>2018 Divested Adjusted EBITDA</t>
  </si>
  <si>
    <t>Assets</t>
  </si>
  <si>
    <t>Total Assets</t>
  </si>
  <si>
    <t>Liabilities and Equity</t>
  </si>
  <si>
    <t>Unearned income</t>
  </si>
  <si>
    <t>Total Debt</t>
  </si>
  <si>
    <t>Term Loan A</t>
  </si>
  <si>
    <t>Term Loan B</t>
  </si>
  <si>
    <t>Bonds</t>
  </si>
  <si>
    <t>Revolver</t>
  </si>
  <si>
    <t>Capital Leases</t>
  </si>
  <si>
    <t>Debt Issuance Costs</t>
  </si>
  <si>
    <t>Cash Flow</t>
  </si>
  <si>
    <t>FY 2016</t>
  </si>
  <si>
    <t>Cash Flows from Operating Activities:</t>
  </si>
  <si>
    <t>(Gain) loss on extinguishment of debt</t>
  </si>
  <si>
    <t>Net cash provided by (used in) operating activities</t>
  </si>
  <si>
    <t>Premium on debt redemption</t>
  </si>
  <si>
    <t>Operating Cash Flow</t>
  </si>
  <si>
    <t>Operational Metrics</t>
  </si>
  <si>
    <t>Total Contract Value (TCV)</t>
  </si>
  <si>
    <t>Commercial</t>
  </si>
  <si>
    <t>Total</t>
  </si>
  <si>
    <t>New Business TCV</t>
  </si>
  <si>
    <t>Renewal TCV</t>
  </si>
  <si>
    <t>Renewal Rate</t>
  </si>
  <si>
    <t>Employees (Approx.; Quarter-end)</t>
  </si>
  <si>
    <t>Other</t>
  </si>
  <si>
    <t>Corporate</t>
  </si>
  <si>
    <t>Client Concentration   (% of total)</t>
  </si>
  <si>
    <t>Top 5 Clients</t>
  </si>
  <si>
    <t>Top 20 Clients</t>
  </si>
  <si>
    <t>Top 50 Clients</t>
  </si>
  <si>
    <t>* Note: Q1 2018 reflects central consolidation of IT related resources previously included in segments now within corporate.</t>
  </si>
  <si>
    <t>Segment Summary</t>
  </si>
  <si>
    <t>Commercial Industries</t>
  </si>
  <si>
    <t>Government Services</t>
  </si>
  <si>
    <t>Transportation</t>
  </si>
  <si>
    <t>Segment Profit (Loss) ($)</t>
  </si>
  <si>
    <t>NYMMIS</t>
  </si>
  <si>
    <t>HE Charge</t>
  </si>
  <si>
    <t>Total Adjusted</t>
  </si>
  <si>
    <t>Segment Margin (%)</t>
  </si>
  <si>
    <t>Segment Depreciation &amp; Amortization</t>
  </si>
  <si>
    <t>Segment Adjusted EBITDA ($)</t>
  </si>
  <si>
    <t>Total Segment Profit (Loss)</t>
  </si>
  <si>
    <t>Segment Depreciation and Amortization</t>
  </si>
  <si>
    <t>Adjustments:</t>
  </si>
  <si>
    <t>NY MMIS Charge</t>
  </si>
  <si>
    <t>NY MMIS Depreciation</t>
  </si>
  <si>
    <t>Total Adjusted EBITDA</t>
  </si>
  <si>
    <t>Segment EBITDA (%)</t>
  </si>
  <si>
    <t>Commercial Industries:</t>
  </si>
  <si>
    <t>Segment Revenue</t>
  </si>
  <si>
    <t>ASC 606 Adjustment</t>
  </si>
  <si>
    <t>Total Adjusted Segment Revenue</t>
  </si>
  <si>
    <t>Segment Profit</t>
  </si>
  <si>
    <t>Adjusted Segment EBITDA</t>
  </si>
  <si>
    <t>Adjusted Segment EBITDA Margin</t>
  </si>
  <si>
    <t>Government Services:</t>
  </si>
  <si>
    <t>Transportation:</t>
  </si>
  <si>
    <t>Other Segment:</t>
  </si>
  <si>
    <t>Segment Revenue Adjusted for 606 and 2017 Divestitures</t>
  </si>
  <si>
    <t>Segment EBITDA Adjusted for 606 and 2017 Divestitures</t>
  </si>
  <si>
    <t>Corporate:</t>
  </si>
  <si>
    <t>Corporate Revenue</t>
  </si>
  <si>
    <t>Total Adjusted Corporate Revenue</t>
  </si>
  <si>
    <t>.</t>
  </si>
  <si>
    <t>Corporate Profit</t>
  </si>
  <si>
    <t>Corporate Depreciation and Amortization</t>
  </si>
  <si>
    <t>Adjusted Corporate EBITDA</t>
  </si>
  <si>
    <t>Consolidated Summary</t>
  </si>
  <si>
    <t>Other Segment</t>
  </si>
  <si>
    <t>Industry Services</t>
  </si>
  <si>
    <t>Divestitures</t>
  </si>
  <si>
    <t>Education</t>
  </si>
  <si>
    <t>Non-GAAP Reported</t>
  </si>
  <si>
    <t>Non-GAAP 606 Adj. Metrics</t>
  </si>
  <si>
    <t>Segment Data ex. Divestiture Impact</t>
  </si>
  <si>
    <t xml:space="preserve">(Adjusted results: Adjusts 2017 for comparable results to 2018 reported)
</t>
  </si>
  <si>
    <t>Q1 2017</t>
  </si>
  <si>
    <t>Q2 2017</t>
  </si>
  <si>
    <t>Q3 2017</t>
  </si>
  <si>
    <t>Q4 2017</t>
  </si>
  <si>
    <t>FY 2017</t>
  </si>
  <si>
    <t>Q1 2018</t>
  </si>
  <si>
    <t>Q2 2018</t>
  </si>
  <si>
    <t>Q3 2018</t>
  </si>
  <si>
    <t>Q4 2018</t>
  </si>
  <si>
    <t>FY 2018</t>
  </si>
  <si>
    <t>Q4 2016</t>
  </si>
  <si>
    <t>Cost of Services (excluding depreciation and amortization)</t>
  </si>
  <si>
    <t>Research and development (excluding depreciation and amortization)</t>
  </si>
  <si>
    <t>Selling, general and administrative (excluding depreciation and amortization)</t>
  </si>
  <si>
    <t>Restructuring and related costs</t>
  </si>
  <si>
    <t>Depreciation and amortization</t>
  </si>
  <si>
    <t>Goodwill impairment</t>
  </si>
  <si>
    <t>Interest expense</t>
  </si>
  <si>
    <t>Separation costs</t>
  </si>
  <si>
    <t>(Gain) loss on divestitures and transaction costs</t>
  </si>
  <si>
    <t>Litigation costs (recoveries), net</t>
  </si>
  <si>
    <t>Other (income) expenses, net</t>
  </si>
  <si>
    <t>Income (Loss) Before Income Taxes</t>
  </si>
  <si>
    <t>Income (Loss) From Continuing Operations</t>
  </si>
  <si>
    <t>Income (loss) from discontinued operations, net of tax</t>
  </si>
  <si>
    <t>Net Income (Loss)</t>
  </si>
  <si>
    <t>Continuing operations</t>
  </si>
  <si>
    <t>Discontinued operations</t>
  </si>
  <si>
    <t>Amortization of acquired intangible assets</t>
  </si>
  <si>
    <t>Contract inducement amortization</t>
  </si>
  <si>
    <t>NY MMIS depreciation</t>
  </si>
  <si>
    <t>NY MMIS charge</t>
  </si>
  <si>
    <t>Health Enterprise charge</t>
  </si>
  <si>
    <t>2017 divestitures</t>
  </si>
  <si>
    <t>ASC 606 adjustment</t>
  </si>
  <si>
    <t>Revenue Adjusted for 606 and 2017 Divestitures</t>
  </si>
  <si>
    <t>2018 divestitures</t>
  </si>
  <si>
    <t>Adjusted Revenue</t>
  </si>
  <si>
    <t>Gross Margin Adjusted for 606 and 2017 Divestitures</t>
  </si>
  <si>
    <t>Operating Income Adjusted for 606 and 2017 Divestitures</t>
  </si>
  <si>
    <t>Adjusted Operating Income/Margin</t>
  </si>
  <si>
    <t>2017 divestitures depreciation and amortization</t>
  </si>
  <si>
    <t>2018 divestitures depreciation and amortization</t>
  </si>
  <si>
    <t>Cash and cash equivalents</t>
  </si>
  <si>
    <t>Accounts receivable, net</t>
  </si>
  <si>
    <t>Assets held for sale</t>
  </si>
  <si>
    <t>Contract assets</t>
  </si>
  <si>
    <t>Other current assets</t>
  </si>
  <si>
    <t>Total current assets</t>
  </si>
  <si>
    <t>Land, buildings and equipment, net</t>
  </si>
  <si>
    <t>Intangible assets, net</t>
  </si>
  <si>
    <t>Goodwill</t>
  </si>
  <si>
    <t>Other long-term assets</t>
  </si>
  <si>
    <t>Current portion of long-term debt</t>
  </si>
  <si>
    <t>Accounts payable</t>
  </si>
  <si>
    <t>Accrued compensation and benefits costs</t>
  </si>
  <si>
    <t>Liabilities held for sale</t>
  </si>
  <si>
    <t>Other current liabilities</t>
  </si>
  <si>
    <t>Total current liabilities</t>
  </si>
  <si>
    <t>Long-term debt</t>
  </si>
  <si>
    <t>Deferred taxes</t>
  </si>
  <si>
    <t>Other long-term liabilities</t>
  </si>
  <si>
    <t>Total Liabilities</t>
  </si>
  <si>
    <t>Series A convertible preferred stock</t>
  </si>
  <si>
    <t>Common stock</t>
  </si>
  <si>
    <t>Additional paid-in capital</t>
  </si>
  <si>
    <t>Retained earnings (deficit)</t>
  </si>
  <si>
    <t>Accumulated other comprehensive loss</t>
  </si>
  <si>
    <t>Total Equity</t>
  </si>
  <si>
    <t>Total Liabilities and Equity</t>
  </si>
  <si>
    <t>Omni-Channel Communications</t>
  </si>
  <si>
    <t>Human Resource Services</t>
  </si>
  <si>
    <t>Learning and Legal</t>
  </si>
  <si>
    <t>Transaction Processing</t>
  </si>
  <si>
    <t>Finance and Accounting</t>
  </si>
  <si>
    <t>Industry Specific Services</t>
  </si>
  <si>
    <t>Transportation Services</t>
  </si>
  <si>
    <t>Unadjusted</t>
  </si>
  <si>
    <t>Excluding Divestiture Impact</t>
  </si>
  <si>
    <t>Government</t>
  </si>
  <si>
    <t>(Adjusts all periods for full divestiture impact)</t>
  </si>
  <si>
    <t>**Other segment contains employees associated with divested businesses</t>
  </si>
  <si>
    <t>NOTE: Q4 2018 and FY 2018 Client Concentration excludes divested customer care business</t>
  </si>
  <si>
    <t>% of Labor in High Cost Country</t>
  </si>
  <si>
    <t>%</t>
  </si>
  <si>
    <t>Net income (loss)</t>
  </si>
  <si>
    <t>Deferred income taxes</t>
  </si>
  <si>
    <t>(Gain) loss from investments</t>
  </si>
  <si>
    <t>Amortization of debt financing costs</t>
  </si>
  <si>
    <t>Stock-based compensation</t>
  </si>
  <si>
    <t>Changes in operating assets and liabilities:</t>
  </si>
  <si>
    <t>(Increase) decrease in accounts receivable</t>
  </si>
  <si>
    <t>(Increase) decrease in other current and long-term assets</t>
  </si>
  <si>
    <t>Increase (decrease) in accounts payable and accrued compensation</t>
  </si>
  <si>
    <t>Increase (decrease) in restructuring liabilities</t>
  </si>
  <si>
    <t>Increase (decrease) in other current and long-term liabilities</t>
  </si>
  <si>
    <t>Net change in income tax assets and liabilities</t>
  </si>
  <si>
    <t>Other operating, net</t>
  </si>
  <si>
    <t>Cash Flows from Investing Activities:</t>
  </si>
  <si>
    <t>Cost of additions to land, buildings and equipment</t>
  </si>
  <si>
    <t>Proceeds from sale of land, buildings and equipment</t>
  </si>
  <si>
    <t>Cost of additions to internal use software</t>
  </si>
  <si>
    <t>Proceeds from divestitures and sale of assets, net of cash</t>
  </si>
  <si>
    <t>Proceeds from investments</t>
  </si>
  <si>
    <t>Net proceeds on notes receivable</t>
  </si>
  <si>
    <t>Other investing, net</t>
  </si>
  <si>
    <t>Net cash provided by (used in) investing activities</t>
  </si>
  <si>
    <t>Cash Flows from Financing Activities:</t>
  </si>
  <si>
    <t>Proceeds on long-term debt</t>
  </si>
  <si>
    <t>Debt issuance fee payments</t>
  </si>
  <si>
    <t>Payments on debt</t>
  </si>
  <si>
    <t>Net payments to former parent company</t>
  </si>
  <si>
    <t>Taxes paid for settlement of stock based compensation</t>
  </si>
  <si>
    <t>Dividends paid on preferred stock</t>
  </si>
  <si>
    <t>Other financing</t>
  </si>
  <si>
    <t>Net cash provided by (used in) financing activities</t>
  </si>
  <si>
    <t>Effect of exchange rate changes on cash, cash equivalents and restricted cash</t>
  </si>
  <si>
    <t>Increase (decrease) in cash, cash equivalents and restricted cash</t>
  </si>
  <si>
    <t>Cash, Cash Equivalents and Restricted Cash at Beginning of Period</t>
  </si>
  <si>
    <t>Cash, Cash Equivalents and Restricted Cash at End of period</t>
  </si>
  <si>
    <t>Proceeds from sales of land, buildings and equipment</t>
  </si>
  <si>
    <t>Tax payment related to divestitures</t>
  </si>
  <si>
    <t>Vendor financed capital leases</t>
  </si>
  <si>
    <t>Free Cash Flow</t>
  </si>
  <si>
    <t xml:space="preserve">Adjusted Free Cash Flow </t>
  </si>
  <si>
    <t>Transaction costs</t>
  </si>
  <si>
    <t>Transaction costs tax benefit</t>
  </si>
  <si>
    <t>Debt buyback tax benefit</t>
  </si>
  <si>
    <t>Deferred compensation tax benefit</t>
  </si>
  <si>
    <t>Deferred compensation payments and adjustments</t>
  </si>
  <si>
    <t>Adjusted Government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</si>
</sst>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 #,##0,,;* \(#,##0,,\);* #,##0,,;_(@_)"/>
    <numFmt numFmtId="165" formatCode="&quot;$&quot;* #,##0,,_);&quot;$&quot;* \(#,##0,,\);&quot;$&quot;* #,##0,,_);_(@_)"/>
    <numFmt numFmtId="166" formatCode="#0_)%;\(#0\)%;#0_)%;_(@_)"/>
    <numFmt numFmtId="167" formatCode="_(&quot;$&quot;* #,##0,,_);_(&quot;$&quot;* \(#,##0,,\);_(&quot;$&quot;* &quot;-&quot;??_);_(@_)"/>
    <numFmt numFmtId="168" formatCode="_(* #,##0,,_);_(* \(#,##0,,\);_(* &quot;-&quot;??_);_(@_)"/>
    <numFmt numFmtId="169" formatCode="#,###,"/>
    <numFmt numFmtId="170" formatCode="#,,"/>
    <numFmt numFmtId="171" formatCode="#.0%"/>
    <numFmt numFmtId="172" formatCode="&quot;$&quot;#,##0"/>
  </numFmts>
  <fonts count="21" x14ac:knownFonts="1">
    <font>
      <sz val="11"/>
      <color theme="1"/>
      <name val="Calibri"/>
      <family val="2"/>
      <scheme val="minor"/>
    </font>
    <font>
      <sz val="10"/>
      <name val="Arial"/>
      <family val="2"/>
    </font>
    <font>
      <sz val="10"/>
      <name val="Verdana"/>
      <family val="2"/>
    </font>
    <font>
      <b/>
      <sz val="10"/>
      <name val="Verdana"/>
      <family val="2"/>
    </font>
    <font>
      <i/>
      <sz val="10"/>
      <name val="Verdana"/>
      <family val="2"/>
    </font>
    <font>
      <b/>
      <sz val="10"/>
      <name val="Arial"/>
      <family val="2"/>
    </font>
    <font>
      <b/>
      <sz val="10"/>
      <color rgb="FFFFFFFF"/>
      <name val="Arial"/>
      <family val="2"/>
    </font>
    <font>
      <sz val="10"/>
      <name val="Arial"/>
      <family val="2"/>
    </font>
    <font>
      <u/>
      <sz val="10"/>
      <color theme="10"/>
      <name val="Arial"/>
      <family val="2"/>
    </font>
    <font>
      <sz val="10"/>
      <name val="Verdana"/>
      <family val="2"/>
    </font>
    <font>
      <b/>
      <sz val="10"/>
      <name val="Verdana"/>
      <family val="2"/>
    </font>
    <font>
      <b/>
      <u/>
      <sz val="10"/>
      <name val="Verdana"/>
      <family val="2"/>
    </font>
    <font>
      <b/>
      <i/>
      <sz val="10"/>
      <name val="Verdana"/>
      <family val="2"/>
    </font>
    <font>
      <b/>
      <u/>
      <sz val="10"/>
      <name val="Arial"/>
      <family val="2"/>
    </font>
    <font>
      <b/>
      <sz val="10"/>
      <name val="Arial"/>
      <family val="2"/>
    </font>
    <font>
      <u/>
      <sz val="10"/>
      <name val="Arial"/>
      <family val="2"/>
    </font>
    <font>
      <b/>
      <i/>
      <sz val="10"/>
      <name val="Arial"/>
      <family val="2"/>
    </font>
    <font>
      <sz val="11"/>
      <color theme="1"/>
      <name val="Calibri"/>
      <family val="2"/>
      <scheme val="minor"/>
    </font>
    <font>
      <i/>
      <sz val="10"/>
      <name val="Arial"/>
      <family val="2"/>
    </font>
    <font>
      <sz val="10"/>
      <name val="Arial"/>
    </font>
    <font>
      <sz val="10"/>
      <name val="Verdana"/>
    </font>
  </fonts>
  <fills count="5">
    <fill>
      <patternFill patternType="none"/>
    </fill>
    <fill>
      <patternFill patternType="gray125"/>
    </fill>
    <fill>
      <patternFill patternType="solid">
        <fgColor rgb="FF375172"/>
        <bgColor indexed="64"/>
      </patternFill>
    </fill>
    <fill>
      <patternFill patternType="solid">
        <fgColor rgb="FFCBFFFF"/>
        <bgColor indexed="64"/>
      </patternFill>
    </fill>
    <fill>
      <patternFill patternType="solid">
        <fgColor rgb="FFFFFFFF"/>
        <bgColor indexed="64"/>
      </patternFill>
    </fill>
  </fills>
  <borders count="15">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bottom style="medium">
        <color rgb="FF000000"/>
      </bottom>
      <diagonal/>
    </border>
    <border>
      <left/>
      <right/>
      <top style="medium">
        <color rgb="FF000000"/>
      </top>
      <bottom/>
      <diagonal/>
    </border>
    <border>
      <left/>
      <right/>
      <top style="thin">
        <color rgb="FF000000"/>
      </top>
      <bottom style="thin">
        <color rgb="FF000000"/>
      </bottom>
      <diagonal/>
    </border>
    <border>
      <left/>
      <right/>
      <top style="double">
        <color rgb="FF000000"/>
      </top>
      <bottom style="thin">
        <color rgb="FF000000"/>
      </bottom>
      <diagonal/>
    </border>
    <border>
      <left/>
      <right/>
      <top/>
      <bottom style="hair">
        <color indexed="64"/>
      </bottom>
      <diagonal/>
    </border>
    <border>
      <left/>
      <right/>
      <top style="hair">
        <color indexed="64"/>
      </top>
      <bottom style="hair">
        <color indexed="64"/>
      </bottom>
      <diagonal/>
    </border>
    <border>
      <left/>
      <right/>
      <top style="medium">
        <color auto="1"/>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8" fillId="0" borderId="0" applyNumberFormat="0" applyFill="0" applyBorder="0" applyAlignment="0" applyProtection="0"/>
    <xf numFmtId="9" fontId="17" fillId="0" borderId="0" applyFont="0" applyFill="0" applyBorder="0" applyAlignment="0" applyProtection="0"/>
    <xf numFmtId="0" fontId="19" fillId="0" borderId="0"/>
  </cellStyleXfs>
  <cellXfs count="234">
    <xf numFmtId="0" fontId="0" fillId="0" borderId="0" xfId="0"/>
    <xf numFmtId="0" fontId="1" fillId="0" borderId="0" xfId="1" applyAlignment="1">
      <alignment wrapText="1"/>
    </xf>
    <xf numFmtId="0" fontId="2" fillId="0" borderId="0" xfId="1" applyFont="1" applyAlignment="1">
      <alignment wrapText="1"/>
    </xf>
    <xf numFmtId="0" fontId="3" fillId="0" borderId="1" xfId="1" applyFont="1" applyBorder="1" applyAlignment="1">
      <alignment horizontal="center" wrapText="1"/>
    </xf>
    <xf numFmtId="0" fontId="3" fillId="3" borderId="1" xfId="1" applyFont="1" applyFill="1" applyBorder="1" applyAlignment="1">
      <alignment horizontal="center" wrapText="1"/>
    </xf>
    <xf numFmtId="0" fontId="2" fillId="0" borderId="2" xfId="1" applyFont="1" applyBorder="1" applyAlignment="1">
      <alignment wrapText="1"/>
    </xf>
    <xf numFmtId="0" fontId="2" fillId="3" borderId="2" xfId="1" applyFont="1" applyFill="1" applyBorder="1" applyAlignment="1">
      <alignment wrapText="1"/>
    </xf>
    <xf numFmtId="0" fontId="3" fillId="0" borderId="0" xfId="1" applyFont="1" applyAlignment="1">
      <alignment wrapText="1"/>
    </xf>
    <xf numFmtId="0" fontId="2" fillId="0" borderId="4" xfId="1" applyFont="1" applyBorder="1" applyAlignment="1">
      <alignment wrapText="1"/>
    </xf>
    <xf numFmtId="0" fontId="2" fillId="3" borderId="0" xfId="1" applyFont="1" applyFill="1" applyAlignment="1">
      <alignment wrapText="1"/>
    </xf>
    <xf numFmtId="164" fontId="2" fillId="0" borderId="0" xfId="1" applyNumberFormat="1" applyFont="1" applyAlignment="1">
      <alignment wrapText="1"/>
    </xf>
    <xf numFmtId="0" fontId="2" fillId="4" borderId="0" xfId="1" applyFont="1" applyFill="1" applyAlignment="1">
      <alignment wrapText="1"/>
    </xf>
    <xf numFmtId="0" fontId="3" fillId="0" borderId="0" xfId="1" applyFont="1" applyAlignment="1">
      <alignment wrapText="1" indent="1"/>
    </xf>
    <xf numFmtId="0" fontId="2" fillId="0" borderId="8" xfId="1" applyFont="1" applyBorder="1" applyAlignment="1">
      <alignment wrapText="1"/>
    </xf>
    <xf numFmtId="0" fontId="4" fillId="0" borderId="0" xfId="1" applyFont="1" applyAlignment="1">
      <alignment wrapText="1"/>
    </xf>
    <xf numFmtId="0" fontId="3" fillId="4" borderId="1" xfId="1" applyFont="1" applyFill="1" applyBorder="1" applyAlignment="1">
      <alignment horizontal="center" wrapText="1"/>
    </xf>
    <xf numFmtId="0" fontId="2" fillId="4" borderId="2" xfId="1" applyFont="1" applyFill="1" applyBorder="1" applyAlignment="1">
      <alignment wrapText="1"/>
    </xf>
    <xf numFmtId="165" fontId="2" fillId="4" borderId="0" xfId="1" applyNumberFormat="1" applyFont="1" applyFill="1" applyAlignment="1">
      <alignment wrapText="1"/>
    </xf>
    <xf numFmtId="164" fontId="2" fillId="4" borderId="0" xfId="1" applyNumberFormat="1" applyFont="1" applyFill="1" applyAlignment="1">
      <alignment wrapText="1"/>
    </xf>
    <xf numFmtId="164" fontId="2" fillId="4" borderId="1" xfId="1" applyNumberFormat="1" applyFont="1" applyFill="1" applyBorder="1" applyAlignment="1">
      <alignment wrapText="1"/>
    </xf>
    <xf numFmtId="164" fontId="2" fillId="4" borderId="2" xfId="1" applyNumberFormat="1" applyFont="1" applyFill="1" applyBorder="1" applyAlignment="1">
      <alignment wrapText="1"/>
    </xf>
    <xf numFmtId="165" fontId="3" fillId="4" borderId="3" xfId="1" applyNumberFormat="1" applyFont="1" applyFill="1" applyBorder="1" applyAlignment="1">
      <alignment wrapText="1"/>
    </xf>
    <xf numFmtId="0" fontId="2" fillId="4" borderId="4" xfId="1" applyFont="1" applyFill="1" applyBorder="1" applyAlignment="1">
      <alignment wrapText="1"/>
    </xf>
    <xf numFmtId="164" fontId="2" fillId="4" borderId="8" xfId="1" applyNumberFormat="1" applyFont="1" applyFill="1" applyBorder="1" applyAlignment="1">
      <alignment wrapText="1"/>
    </xf>
    <xf numFmtId="0" fontId="3" fillId="0" borderId="0" xfId="1" applyFont="1" applyAlignment="1">
      <alignment wrapText="1" indent="2"/>
    </xf>
    <xf numFmtId="164" fontId="2" fillId="0" borderId="4" xfId="1" applyNumberFormat="1" applyFont="1" applyBorder="1" applyAlignment="1">
      <alignment wrapText="1"/>
    </xf>
    <xf numFmtId="0" fontId="0" fillId="0" borderId="0" xfId="0" applyAlignment="1">
      <alignment wrapText="1"/>
    </xf>
    <xf numFmtId="0" fontId="6" fillId="2" borderId="0" xfId="0" applyFont="1" applyFill="1" applyAlignment="1">
      <alignment wrapText="1"/>
    </xf>
    <xf numFmtId="1" fontId="7" fillId="0" borderId="0" xfId="0" applyNumberFormat="1" applyFont="1" applyAlignment="1">
      <alignment horizontal="center" wrapText="1"/>
    </xf>
    <xf numFmtId="0" fontId="8" fillId="0" borderId="10" xfId="2" applyBorder="1" applyAlignment="1">
      <alignment wrapText="1"/>
    </xf>
    <xf numFmtId="0" fontId="8" fillId="0" borderId="11" xfId="2" applyBorder="1" applyAlignment="1">
      <alignment wrapText="1"/>
    </xf>
    <xf numFmtId="0" fontId="0" fillId="0" borderId="0" xfId="0" applyAlignment="1">
      <alignment horizontal="center" wrapText="1"/>
    </xf>
    <xf numFmtId="0" fontId="8" fillId="0" borderId="0" xfId="2" applyAlignment="1">
      <alignment wrapText="1"/>
    </xf>
    <xf numFmtId="0" fontId="9" fillId="0" borderId="0" xfId="0" applyFont="1" applyAlignment="1">
      <alignment wrapText="1"/>
    </xf>
    <xf numFmtId="0" fontId="10" fillId="0" borderId="1" xfId="0" applyFont="1" applyBorder="1" applyAlignment="1">
      <alignment horizontal="center" wrapText="1"/>
    </xf>
    <xf numFmtId="0" fontId="10" fillId="3" borderId="1" xfId="0" applyFont="1" applyFill="1" applyBorder="1" applyAlignment="1">
      <alignment horizontal="center" wrapText="1"/>
    </xf>
    <xf numFmtId="0" fontId="9" fillId="0" borderId="2" xfId="0" applyFont="1" applyBorder="1" applyAlignment="1">
      <alignment wrapText="1"/>
    </xf>
    <xf numFmtId="0" fontId="9" fillId="3" borderId="2" xfId="0" applyFont="1" applyFill="1" applyBorder="1" applyAlignment="1">
      <alignment wrapText="1"/>
    </xf>
    <xf numFmtId="0" fontId="10" fillId="0" borderId="0" xfId="0" applyFont="1" applyAlignment="1">
      <alignment wrapText="1"/>
    </xf>
    <xf numFmtId="167" fontId="9" fillId="0" borderId="0" xfId="0" applyNumberFormat="1" applyFont="1" applyAlignment="1">
      <alignment wrapText="1"/>
    </xf>
    <xf numFmtId="167" fontId="9" fillId="3" borderId="0" xfId="0" applyNumberFormat="1" applyFont="1" applyFill="1" applyAlignment="1">
      <alignment wrapText="1"/>
    </xf>
    <xf numFmtId="0" fontId="10" fillId="0" borderId="1" xfId="0" applyFont="1" applyBorder="1" applyAlignment="1">
      <alignment wrapText="1"/>
    </xf>
    <xf numFmtId="168" fontId="9" fillId="0" borderId="1" xfId="0" applyNumberFormat="1" applyFont="1" applyBorder="1" applyAlignment="1">
      <alignment wrapText="1"/>
    </xf>
    <xf numFmtId="168" fontId="9" fillId="3" borderId="1" xfId="0" applyNumberFormat="1" applyFont="1" applyFill="1" applyBorder="1" applyAlignment="1">
      <alignment wrapText="1"/>
    </xf>
    <xf numFmtId="0" fontId="10" fillId="0" borderId="3" xfId="0" applyFont="1" applyBorder="1" applyAlignment="1">
      <alignment wrapText="1"/>
    </xf>
    <xf numFmtId="168" fontId="10" fillId="0" borderId="3" xfId="0" applyNumberFormat="1" applyFont="1" applyBorder="1" applyAlignment="1">
      <alignment wrapText="1"/>
    </xf>
    <xf numFmtId="168" fontId="10" fillId="3" borderId="3" xfId="0" applyNumberFormat="1" applyFont="1" applyFill="1" applyBorder="1" applyAlignment="1">
      <alignment wrapText="1"/>
    </xf>
    <xf numFmtId="0" fontId="9" fillId="0" borderId="4" xfId="0" applyFont="1" applyBorder="1" applyAlignment="1">
      <alignment wrapText="1"/>
    </xf>
    <xf numFmtId="0" fontId="9" fillId="3" borderId="4" xfId="0" applyFont="1" applyFill="1" applyBorder="1" applyAlignment="1">
      <alignment wrapText="1"/>
    </xf>
    <xf numFmtId="0" fontId="9" fillId="3" borderId="0" xfId="0" applyFont="1" applyFill="1" applyAlignment="1">
      <alignment wrapText="1"/>
    </xf>
    <xf numFmtId="168" fontId="9" fillId="0" borderId="0" xfId="0" applyNumberFormat="1" applyFont="1" applyAlignment="1">
      <alignment wrapText="1"/>
    </xf>
    <xf numFmtId="168" fontId="9" fillId="3" borderId="0" xfId="0" applyNumberFormat="1" applyFont="1" applyFill="1" applyAlignment="1">
      <alignment wrapText="1"/>
    </xf>
    <xf numFmtId="0" fontId="9" fillId="0" borderId="1" xfId="0" applyFont="1" applyBorder="1" applyAlignment="1">
      <alignment wrapText="1"/>
    </xf>
    <xf numFmtId="0" fontId="9" fillId="3" borderId="1" xfId="0" applyFont="1" applyFill="1" applyBorder="1" applyAlignment="1">
      <alignment wrapText="1"/>
    </xf>
    <xf numFmtId="167" fontId="10" fillId="0" borderId="3" xfId="0" applyNumberFormat="1" applyFont="1" applyBorder="1" applyAlignment="1">
      <alignment wrapText="1"/>
    </xf>
    <xf numFmtId="167" fontId="10" fillId="3" borderId="3" xfId="0" applyNumberFormat="1" applyFont="1" applyFill="1" applyBorder="1" applyAlignment="1">
      <alignment wrapText="1"/>
    </xf>
    <xf numFmtId="44" fontId="9" fillId="0" borderId="0" xfId="0" applyNumberFormat="1" applyFont="1" applyAlignment="1">
      <alignment wrapText="1"/>
    </xf>
    <xf numFmtId="44" fontId="9" fillId="3" borderId="0" xfId="0" applyNumberFormat="1" applyFont="1" applyFill="1" applyAlignment="1">
      <alignment wrapText="1"/>
    </xf>
    <xf numFmtId="43" fontId="9" fillId="0" borderId="1" xfId="0" applyNumberFormat="1" applyFont="1" applyBorder="1" applyAlignment="1">
      <alignment wrapText="1"/>
    </xf>
    <xf numFmtId="43" fontId="9" fillId="3" borderId="1" xfId="0" applyNumberFormat="1" applyFont="1" applyFill="1" applyBorder="1" applyAlignment="1">
      <alignment wrapText="1"/>
    </xf>
    <xf numFmtId="44" fontId="10" fillId="0" borderId="3" xfId="0" applyNumberFormat="1" applyFont="1" applyBorder="1" applyAlignment="1">
      <alignment wrapText="1"/>
    </xf>
    <xf numFmtId="44" fontId="10" fillId="3" borderId="3" xfId="0" applyNumberFormat="1" applyFont="1" applyFill="1" applyBorder="1" applyAlignment="1">
      <alignment wrapText="1"/>
    </xf>
    <xf numFmtId="169" fontId="9" fillId="0" borderId="0" xfId="0" applyNumberFormat="1" applyFont="1" applyAlignment="1">
      <alignment wrapText="1"/>
    </xf>
    <xf numFmtId="169" fontId="9" fillId="3" borderId="0" xfId="0" applyNumberFormat="1" applyFont="1" applyFill="1" applyAlignment="1">
      <alignment wrapText="1"/>
    </xf>
    <xf numFmtId="0" fontId="10" fillId="0" borderId="0" xfId="0" applyFont="1"/>
    <xf numFmtId="0" fontId="10" fillId="0" borderId="5" xfId="0" applyFont="1" applyBorder="1" applyAlignment="1">
      <alignment wrapText="1"/>
    </xf>
    <xf numFmtId="167" fontId="10" fillId="0" borderId="5" xfId="0" applyNumberFormat="1" applyFont="1" applyBorder="1" applyAlignment="1">
      <alignment wrapText="1"/>
    </xf>
    <xf numFmtId="167" fontId="10" fillId="3" borderId="5" xfId="0" applyNumberFormat="1" applyFont="1" applyFill="1" applyBorder="1" applyAlignment="1">
      <alignment wrapText="1"/>
    </xf>
    <xf numFmtId="0" fontId="7" fillId="0" borderId="0" xfId="0" applyFont="1" applyAlignment="1">
      <alignment wrapText="1" indent="1"/>
    </xf>
    <xf numFmtId="0" fontId="7" fillId="0" borderId="1" xfId="0" applyFont="1" applyBorder="1" applyAlignment="1">
      <alignment wrapText="1" indent="1"/>
    </xf>
    <xf numFmtId="0" fontId="9" fillId="0" borderId="3" xfId="0" applyFont="1" applyBorder="1" applyAlignment="1">
      <alignment wrapText="1"/>
    </xf>
    <xf numFmtId="170" fontId="10" fillId="0" borderId="3" xfId="0" applyNumberFormat="1" applyFont="1" applyBorder="1" applyAlignment="1">
      <alignment wrapText="1"/>
    </xf>
    <xf numFmtId="171" fontId="9" fillId="0" borderId="4" xfId="0" applyNumberFormat="1" applyFont="1" applyBorder="1" applyAlignment="1">
      <alignment wrapText="1"/>
    </xf>
    <xf numFmtId="171" fontId="9" fillId="3" borderId="4" xfId="0" applyNumberFormat="1" applyFont="1" applyFill="1" applyBorder="1" applyAlignment="1">
      <alignment wrapText="1"/>
    </xf>
    <xf numFmtId="0" fontId="9" fillId="0" borderId="0" xfId="0" applyFont="1" applyAlignment="1">
      <alignment wrapText="1" indent="1"/>
    </xf>
    <xf numFmtId="0" fontId="9" fillId="0" borderId="1" xfId="0" applyFont="1" applyBorder="1" applyAlignment="1">
      <alignment wrapText="1" indent="1"/>
    </xf>
    <xf numFmtId="0" fontId="9" fillId="4" borderId="6" xfId="0" applyFont="1" applyFill="1" applyBorder="1" applyAlignment="1">
      <alignment wrapText="1"/>
    </xf>
    <xf numFmtId="0" fontId="9" fillId="0" borderId="7" xfId="0" applyFont="1" applyBorder="1" applyAlignment="1">
      <alignment wrapText="1"/>
    </xf>
    <xf numFmtId="0" fontId="9" fillId="4" borderId="7" xfId="0" applyFont="1" applyFill="1" applyBorder="1" applyAlignment="1">
      <alignment wrapText="1"/>
    </xf>
    <xf numFmtId="0" fontId="9" fillId="4" borderId="0" xfId="0" applyFont="1" applyFill="1" applyAlignment="1">
      <alignment wrapText="1"/>
    </xf>
    <xf numFmtId="0" fontId="10" fillId="0" borderId="0" xfId="0" applyFont="1" applyAlignment="1">
      <alignment wrapText="1" indent="1"/>
    </xf>
    <xf numFmtId="0" fontId="9" fillId="3" borderId="6" xfId="0" applyFont="1" applyFill="1" applyBorder="1" applyAlignment="1">
      <alignment wrapText="1"/>
    </xf>
    <xf numFmtId="168" fontId="10" fillId="0" borderId="1" xfId="0" applyNumberFormat="1" applyFont="1" applyBorder="1" applyAlignment="1">
      <alignment wrapText="1"/>
    </xf>
    <xf numFmtId="168" fontId="10" fillId="3" borderId="1" xfId="0" applyNumberFormat="1" applyFont="1" applyFill="1" applyBorder="1" applyAlignment="1">
      <alignment wrapText="1"/>
    </xf>
    <xf numFmtId="0" fontId="10" fillId="0" borderId="8" xfId="0" applyFont="1" applyBorder="1" applyAlignment="1">
      <alignment wrapText="1"/>
    </xf>
    <xf numFmtId="0" fontId="9" fillId="0" borderId="8" xfId="0" applyFont="1" applyBorder="1" applyAlignment="1">
      <alignment wrapText="1"/>
    </xf>
    <xf numFmtId="168" fontId="9" fillId="0" borderId="8" xfId="0" applyNumberFormat="1" applyFont="1" applyBorder="1" applyAlignment="1">
      <alignment wrapText="1"/>
    </xf>
    <xf numFmtId="168" fontId="9" fillId="3" borderId="8" xfId="0" applyNumberFormat="1" applyFont="1" applyFill="1" applyBorder="1" applyAlignment="1">
      <alignment wrapText="1"/>
    </xf>
    <xf numFmtId="44" fontId="10" fillId="0" borderId="0" xfId="0" applyNumberFormat="1" applyFont="1" applyAlignment="1">
      <alignment wrapText="1"/>
    </xf>
    <xf numFmtId="2" fontId="10" fillId="0" borderId="0" xfId="0" applyNumberFormat="1" applyFont="1" applyAlignment="1">
      <alignment wrapText="1"/>
    </xf>
    <xf numFmtId="2" fontId="10" fillId="3" borderId="0" xfId="0" applyNumberFormat="1" applyFont="1" applyFill="1" applyAlignment="1">
      <alignment wrapText="1"/>
    </xf>
    <xf numFmtId="0" fontId="12" fillId="0" borderId="0" xfId="0" applyFont="1"/>
    <xf numFmtId="0" fontId="13" fillId="0" borderId="0" xfId="0" applyFont="1" applyAlignment="1">
      <alignment wrapText="1"/>
    </xf>
    <xf numFmtId="0" fontId="7" fillId="0" borderId="0" xfId="0" applyFont="1" applyAlignment="1">
      <alignment wrapText="1"/>
    </xf>
    <xf numFmtId="0" fontId="7" fillId="3" borderId="0" xfId="0" applyFont="1" applyFill="1" applyAlignment="1">
      <alignment wrapText="1"/>
    </xf>
    <xf numFmtId="0" fontId="14" fillId="0" borderId="0" xfId="0" applyFont="1" applyAlignment="1">
      <alignment wrapText="1"/>
    </xf>
    <xf numFmtId="167" fontId="14" fillId="0" borderId="0" xfId="0" applyNumberFormat="1" applyFont="1" applyAlignment="1">
      <alignment wrapText="1"/>
    </xf>
    <xf numFmtId="167" fontId="14" fillId="3" borderId="0" xfId="0" applyNumberFormat="1" applyFont="1" applyFill="1" applyAlignment="1">
      <alignment wrapText="1"/>
    </xf>
    <xf numFmtId="168" fontId="7" fillId="0" borderId="0" xfId="0" applyNumberFormat="1" applyFont="1" applyAlignment="1">
      <alignment wrapText="1"/>
    </xf>
    <xf numFmtId="168" fontId="7" fillId="3" borderId="0" xfId="0" applyNumberFormat="1" applyFont="1" applyFill="1" applyAlignment="1">
      <alignment wrapText="1"/>
    </xf>
    <xf numFmtId="168" fontId="7" fillId="0" borderId="1" xfId="0" applyNumberFormat="1" applyFont="1" applyBorder="1" applyAlignment="1">
      <alignment wrapText="1"/>
    </xf>
    <xf numFmtId="168" fontId="7" fillId="3" borderId="1" xfId="0" applyNumberFormat="1" applyFont="1" applyFill="1" applyBorder="1" applyAlignment="1">
      <alignment wrapText="1"/>
    </xf>
    <xf numFmtId="0" fontId="14" fillId="0" borderId="2" xfId="0" applyFont="1" applyBorder="1" applyAlignment="1">
      <alignment wrapText="1"/>
    </xf>
    <xf numFmtId="168" fontId="7" fillId="0" borderId="2" xfId="0" applyNumberFormat="1" applyFont="1" applyBorder="1" applyAlignment="1">
      <alignment wrapText="1"/>
    </xf>
    <xf numFmtId="168" fontId="7" fillId="3" borderId="2" xfId="0" applyNumberFormat="1" applyFont="1" applyFill="1" applyBorder="1" applyAlignment="1">
      <alignment wrapText="1"/>
    </xf>
    <xf numFmtId="0" fontId="14" fillId="0" borderId="3" xfId="0" applyFont="1" applyBorder="1" applyAlignment="1">
      <alignment wrapText="1"/>
    </xf>
    <xf numFmtId="167" fontId="14" fillId="0" borderId="3" xfId="0" applyNumberFormat="1" applyFont="1" applyBorder="1" applyAlignment="1">
      <alignment wrapText="1"/>
    </xf>
    <xf numFmtId="167" fontId="14" fillId="3" borderId="3" xfId="0" applyNumberFormat="1" applyFont="1" applyFill="1" applyBorder="1" applyAlignment="1">
      <alignment wrapText="1"/>
    </xf>
    <xf numFmtId="0" fontId="7" fillId="0" borderId="4" xfId="0" applyFont="1" applyBorder="1" applyAlignment="1">
      <alignment wrapText="1"/>
    </xf>
    <xf numFmtId="0" fontId="7" fillId="3" borderId="4" xfId="0" applyFont="1" applyFill="1" applyBorder="1" applyAlignment="1">
      <alignment wrapText="1"/>
    </xf>
    <xf numFmtId="167" fontId="7" fillId="0" borderId="0" xfId="0" applyNumberFormat="1" applyFont="1" applyAlignment="1">
      <alignment wrapText="1"/>
    </xf>
    <xf numFmtId="167" fontId="7" fillId="3" borderId="0" xfId="0" applyNumberFormat="1" applyFont="1" applyFill="1" applyAlignment="1">
      <alignment wrapText="1"/>
    </xf>
    <xf numFmtId="171" fontId="7" fillId="0" borderId="4" xfId="0" applyNumberFormat="1" applyFont="1" applyBorder="1" applyAlignment="1">
      <alignment wrapText="1"/>
    </xf>
    <xf numFmtId="171" fontId="7" fillId="3" borderId="4" xfId="0" applyNumberFormat="1" applyFont="1" applyFill="1" applyBorder="1" applyAlignment="1">
      <alignment wrapText="1"/>
    </xf>
    <xf numFmtId="0" fontId="7" fillId="0" borderId="12" xfId="0" applyFont="1" applyBorder="1" applyAlignment="1">
      <alignment wrapText="1"/>
    </xf>
    <xf numFmtId="0" fontId="11" fillId="0" borderId="2" xfId="0" applyFont="1" applyBorder="1" applyAlignment="1">
      <alignment wrapText="1"/>
    </xf>
    <xf numFmtId="0" fontId="10" fillId="0" borderId="2" xfId="0" applyFont="1" applyBorder="1" applyAlignment="1">
      <alignment wrapText="1"/>
    </xf>
    <xf numFmtId="168" fontId="9" fillId="0" borderId="2" xfId="0" applyNumberFormat="1" applyFont="1" applyBorder="1" applyAlignment="1">
      <alignment wrapText="1"/>
    </xf>
    <xf numFmtId="168" fontId="9" fillId="3" borderId="2" xfId="0" applyNumberFormat="1" applyFont="1" applyFill="1" applyBorder="1" applyAlignment="1">
      <alignment wrapText="1"/>
    </xf>
    <xf numFmtId="167" fontId="10" fillId="0" borderId="0" xfId="0" applyNumberFormat="1" applyFont="1" applyAlignment="1">
      <alignment wrapText="1"/>
    </xf>
    <xf numFmtId="167" fontId="10" fillId="3" borderId="0" xfId="0" applyNumberFormat="1" applyFont="1" applyFill="1" applyAlignment="1">
      <alignment wrapText="1"/>
    </xf>
    <xf numFmtId="0" fontId="3" fillId="0" borderId="8" xfId="1" applyFont="1" applyBorder="1" applyAlignment="1">
      <alignment wrapText="1"/>
    </xf>
    <xf numFmtId="0" fontId="10" fillId="4" borderId="1" xfId="0" applyFont="1" applyFill="1" applyBorder="1" applyAlignment="1">
      <alignment horizontal="center" wrapText="1"/>
    </xf>
    <xf numFmtId="0" fontId="14" fillId="0" borderId="1" xfId="0" applyFont="1" applyBorder="1" applyAlignment="1">
      <alignment wrapText="1"/>
    </xf>
    <xf numFmtId="167" fontId="14" fillId="0" borderId="1" xfId="0" applyNumberFormat="1" applyFont="1" applyBorder="1" applyAlignment="1">
      <alignment wrapText="1"/>
    </xf>
    <xf numFmtId="0" fontId="7" fillId="0" borderId="2" xfId="0" applyFont="1" applyBorder="1" applyAlignment="1">
      <alignment wrapText="1" indent="1"/>
    </xf>
    <xf numFmtId="0" fontId="7" fillId="0" borderId="2" xfId="0" applyFont="1" applyBorder="1" applyAlignment="1">
      <alignment wrapText="1"/>
    </xf>
    <xf numFmtId="0" fontId="7" fillId="3" borderId="2" xfId="0" applyFont="1" applyFill="1" applyBorder="1" applyAlignment="1">
      <alignment wrapText="1"/>
    </xf>
    <xf numFmtId="0" fontId="7" fillId="0" borderId="0" xfId="0" applyFont="1" applyAlignment="1">
      <alignment horizontal="left" wrapText="1" indent="1"/>
    </xf>
    <xf numFmtId="0" fontId="14" fillId="0" borderId="8" xfId="1" applyFont="1" applyBorder="1" applyAlignment="1">
      <alignment wrapText="1" indent="3"/>
    </xf>
    <xf numFmtId="168" fontId="14" fillId="3" borderId="0" xfId="0" applyNumberFormat="1" applyFont="1" applyFill="1" applyAlignment="1">
      <alignment wrapText="1"/>
    </xf>
    <xf numFmtId="168" fontId="14" fillId="0" borderId="0" xfId="0" applyNumberFormat="1" applyFont="1" applyAlignment="1">
      <alignment wrapText="1"/>
    </xf>
    <xf numFmtId="168" fontId="7" fillId="3" borderId="13" xfId="0" applyNumberFormat="1" applyFont="1" applyFill="1" applyBorder="1" applyAlignment="1">
      <alignment wrapText="1"/>
    </xf>
    <xf numFmtId="0" fontId="7" fillId="0" borderId="13" xfId="0" applyFont="1" applyBorder="1" applyAlignment="1">
      <alignment wrapText="1"/>
    </xf>
    <xf numFmtId="168" fontId="7" fillId="0" borderId="13" xfId="0" applyNumberFormat="1" applyFont="1" applyBorder="1" applyAlignment="1">
      <alignment wrapText="1"/>
    </xf>
    <xf numFmtId="0" fontId="7" fillId="0" borderId="8" xfId="1" applyFont="1" applyBorder="1" applyAlignment="1">
      <alignment wrapText="1" indent="3"/>
    </xf>
    <xf numFmtId="0" fontId="9" fillId="0" borderId="8" xfId="1" applyFont="1" applyBorder="1" applyAlignment="1">
      <alignment wrapText="1"/>
    </xf>
    <xf numFmtId="168" fontId="14" fillId="3" borderId="14" xfId="0" applyNumberFormat="1" applyFont="1" applyFill="1" applyBorder="1" applyAlignment="1">
      <alignment wrapText="1"/>
    </xf>
    <xf numFmtId="0" fontId="14" fillId="0" borderId="14" xfId="0" applyFont="1" applyBorder="1" applyAlignment="1">
      <alignment wrapText="1"/>
    </xf>
    <xf numFmtId="168" fontId="14" fillId="0" borderId="14" xfId="0" applyNumberFormat="1" applyFont="1" applyBorder="1" applyAlignment="1">
      <alignment wrapText="1"/>
    </xf>
    <xf numFmtId="165" fontId="3" fillId="3" borderId="0" xfId="1" applyNumberFormat="1" applyFont="1" applyFill="1" applyAlignment="1">
      <alignment wrapText="1"/>
    </xf>
    <xf numFmtId="165" fontId="3" fillId="0" borderId="0" xfId="1" applyNumberFormat="1" applyFont="1" applyAlignment="1">
      <alignment wrapText="1"/>
    </xf>
    <xf numFmtId="172" fontId="14" fillId="0" borderId="3" xfId="0" applyNumberFormat="1" applyFont="1" applyBorder="1" applyAlignment="1">
      <alignment wrapText="1"/>
    </xf>
    <xf numFmtId="172" fontId="14" fillId="3" borderId="3" xfId="0" applyNumberFormat="1" applyFont="1" applyFill="1" applyBorder="1" applyAlignment="1">
      <alignment wrapText="1"/>
    </xf>
    <xf numFmtId="172" fontId="7" fillId="0" borderId="0" xfId="0" applyNumberFormat="1" applyFont="1" applyAlignment="1">
      <alignment wrapText="1"/>
    </xf>
    <xf numFmtId="0" fontId="7" fillId="0" borderId="9" xfId="0" applyFont="1" applyBorder="1" applyAlignment="1">
      <alignment wrapText="1"/>
    </xf>
    <xf numFmtId="0" fontId="7" fillId="3" borderId="9" xfId="0" applyFont="1" applyFill="1" applyBorder="1" applyAlignment="1">
      <alignment wrapText="1"/>
    </xf>
    <xf numFmtId="9" fontId="14" fillId="0" borderId="8" xfId="0" applyNumberFormat="1" applyFont="1" applyBorder="1" applyAlignment="1">
      <alignment wrapText="1"/>
    </xf>
    <xf numFmtId="0" fontId="7" fillId="0" borderId="1" xfId="0" applyFont="1" applyBorder="1" applyAlignment="1">
      <alignment wrapText="1"/>
    </xf>
    <xf numFmtId="0" fontId="14" fillId="3" borderId="1" xfId="0" applyFont="1" applyFill="1" applyBorder="1" applyAlignment="1">
      <alignment horizontal="center" wrapText="1"/>
    </xf>
    <xf numFmtId="171" fontId="7" fillId="3" borderId="2" xfId="0" applyNumberFormat="1" applyFont="1" applyFill="1" applyBorder="1" applyAlignment="1">
      <alignment wrapText="1"/>
    </xf>
    <xf numFmtId="171" fontId="7" fillId="3" borderId="0" xfId="0" applyNumberFormat="1" applyFont="1" applyFill="1" applyAlignment="1">
      <alignment wrapText="1"/>
    </xf>
    <xf numFmtId="3" fontId="7" fillId="0" borderId="0" xfId="0" applyNumberFormat="1" applyFont="1" applyAlignment="1">
      <alignment wrapText="1"/>
    </xf>
    <xf numFmtId="3" fontId="7" fillId="0" borderId="1" xfId="0" applyNumberFormat="1" applyFont="1" applyBorder="1" applyAlignment="1">
      <alignment wrapText="1"/>
    </xf>
    <xf numFmtId="3" fontId="14" fillId="0" borderId="3" xfId="0" applyNumberFormat="1" applyFont="1" applyBorder="1" applyAlignment="1">
      <alignment wrapText="1"/>
    </xf>
    <xf numFmtId="0" fontId="14" fillId="0" borderId="1" xfId="0" applyFont="1" applyBorder="1" applyAlignment="1">
      <alignment horizontal="center" wrapText="1"/>
    </xf>
    <xf numFmtId="171" fontId="7" fillId="0" borderId="2" xfId="0" applyNumberFormat="1" applyFont="1" applyBorder="1" applyAlignment="1">
      <alignment wrapText="1"/>
    </xf>
    <xf numFmtId="171" fontId="7" fillId="0" borderId="0" xfId="0" applyNumberFormat="1" applyFont="1" applyAlignment="1">
      <alignment wrapText="1"/>
    </xf>
    <xf numFmtId="0" fontId="7" fillId="3" borderId="0" xfId="1" applyFont="1" applyFill="1" applyAlignment="1">
      <alignment wrapText="1"/>
    </xf>
    <xf numFmtId="0" fontId="7" fillId="0" borderId="0" xfId="1" applyFont="1" applyAlignment="1">
      <alignment wrapText="1"/>
    </xf>
    <xf numFmtId="0" fontId="14" fillId="0" borderId="3" xfId="1" applyFont="1" applyBorder="1" applyAlignment="1">
      <alignment wrapText="1"/>
    </xf>
    <xf numFmtId="165" fontId="14" fillId="3" borderId="3" xfId="1" applyNumberFormat="1" applyFont="1" applyFill="1" applyBorder="1" applyAlignment="1">
      <alignment wrapText="1"/>
    </xf>
    <xf numFmtId="165" fontId="14" fillId="0" borderId="3" xfId="1" applyNumberFormat="1" applyFont="1" applyBorder="1" applyAlignment="1">
      <alignment wrapText="1"/>
    </xf>
    <xf numFmtId="0" fontId="7" fillId="0" borderId="4" xfId="1" applyFont="1" applyBorder="1" applyAlignment="1">
      <alignment wrapText="1"/>
    </xf>
    <xf numFmtId="0" fontId="7" fillId="3" borderId="4" xfId="1" applyFont="1" applyFill="1" applyBorder="1" applyAlignment="1">
      <alignment wrapText="1"/>
    </xf>
    <xf numFmtId="0" fontId="14" fillId="0" borderId="0" xfId="1" applyFont="1" applyAlignment="1">
      <alignment wrapText="1"/>
    </xf>
    <xf numFmtId="165" fontId="14" fillId="3" borderId="0" xfId="1" applyNumberFormat="1" applyFont="1" applyFill="1" applyAlignment="1">
      <alignment wrapText="1"/>
    </xf>
    <xf numFmtId="165" fontId="14" fillId="0" borderId="0" xfId="1" applyNumberFormat="1" applyFont="1" applyAlignment="1">
      <alignment wrapText="1"/>
    </xf>
    <xf numFmtId="166" fontId="14" fillId="3" borderId="8" xfId="1" applyNumberFormat="1" applyFont="1" applyFill="1" applyBorder="1" applyAlignment="1">
      <alignment wrapText="1"/>
    </xf>
    <xf numFmtId="0" fontId="14" fillId="0" borderId="8" xfId="1" applyFont="1" applyBorder="1" applyAlignment="1">
      <alignment wrapText="1"/>
    </xf>
    <xf numFmtId="166" fontId="14" fillId="0" borderId="8" xfId="1" applyNumberFormat="1" applyFont="1" applyBorder="1" applyAlignment="1">
      <alignment wrapText="1"/>
    </xf>
    <xf numFmtId="9" fontId="14" fillId="0" borderId="8" xfId="1" applyNumberFormat="1" applyFont="1" applyBorder="1" applyAlignment="1">
      <alignment wrapText="1"/>
    </xf>
    <xf numFmtId="0" fontId="5" fillId="0" borderId="1" xfId="0" applyFont="1" applyBorder="1" applyAlignment="1">
      <alignment horizontal="center" wrapText="1"/>
    </xf>
    <xf numFmtId="0" fontId="1" fillId="0" borderId="0" xfId="0" applyFont="1" applyAlignment="1">
      <alignment wrapText="1"/>
    </xf>
    <xf numFmtId="0" fontId="5" fillId="3" borderId="1" xfId="0" applyFont="1" applyFill="1" applyBorder="1" applyAlignment="1">
      <alignment horizontal="center" wrapText="1"/>
    </xf>
    <xf numFmtId="171" fontId="1" fillId="0" borderId="2" xfId="0" applyNumberFormat="1" applyFont="1" applyBorder="1" applyAlignment="1">
      <alignment wrapText="1"/>
    </xf>
    <xf numFmtId="0" fontId="1" fillId="0" borderId="2" xfId="0" applyFont="1" applyBorder="1" applyAlignment="1">
      <alignment wrapText="1"/>
    </xf>
    <xf numFmtId="171" fontId="1" fillId="3" borderId="2" xfId="0" applyNumberFormat="1" applyFont="1" applyFill="1" applyBorder="1" applyAlignment="1">
      <alignment wrapText="1"/>
    </xf>
    <xf numFmtId="171" fontId="1" fillId="0" borderId="0" xfId="0" applyNumberFormat="1" applyFont="1" applyAlignment="1">
      <alignment wrapText="1"/>
    </xf>
    <xf numFmtId="171" fontId="1" fillId="3" borderId="0" xfId="0" applyNumberFormat="1" applyFont="1" applyFill="1" applyAlignment="1">
      <alignment wrapText="1"/>
    </xf>
    <xf numFmtId="0" fontId="5" fillId="0" borderId="0" xfId="0" applyFont="1" applyAlignment="1">
      <alignment horizontal="center" wrapText="1"/>
    </xf>
    <xf numFmtId="37" fontId="7" fillId="0" borderId="0" xfId="0" applyNumberFormat="1" applyFont="1" applyAlignment="1">
      <alignment wrapText="1"/>
    </xf>
    <xf numFmtId="37" fontId="7" fillId="3" borderId="0" xfId="0" applyNumberFormat="1" applyFont="1" applyFill="1" applyAlignment="1">
      <alignment wrapText="1"/>
    </xf>
    <xf numFmtId="37" fontId="7" fillId="0" borderId="1" xfId="0" applyNumberFormat="1" applyFont="1" applyBorder="1" applyAlignment="1">
      <alignment wrapText="1"/>
    </xf>
    <xf numFmtId="37" fontId="7" fillId="3" borderId="1" xfId="0" applyNumberFormat="1" applyFont="1" applyFill="1" applyBorder="1" applyAlignment="1">
      <alignment wrapText="1"/>
    </xf>
    <xf numFmtId="37" fontId="14" fillId="0" borderId="3" xfId="0" applyNumberFormat="1" applyFont="1" applyBorder="1" applyAlignment="1">
      <alignment wrapText="1"/>
    </xf>
    <xf numFmtId="37" fontId="14" fillId="3" borderId="3" xfId="0" applyNumberFormat="1" applyFont="1" applyFill="1" applyBorder="1" applyAlignment="1">
      <alignment wrapText="1"/>
    </xf>
    <xf numFmtId="171" fontId="7" fillId="0" borderId="1" xfId="0" applyNumberFormat="1" applyFont="1" applyBorder="1" applyAlignment="1">
      <alignment wrapText="1"/>
    </xf>
    <xf numFmtId="171" fontId="7" fillId="3" borderId="1" xfId="0" applyNumberFormat="1" applyFont="1" applyFill="1" applyBorder="1" applyAlignment="1">
      <alignment wrapText="1"/>
    </xf>
    <xf numFmtId="171" fontId="14" fillId="0" borderId="3" xfId="0" applyNumberFormat="1" applyFont="1" applyBorder="1" applyAlignment="1">
      <alignment wrapText="1"/>
    </xf>
    <xf numFmtId="171" fontId="14" fillId="3" borderId="3" xfId="0" applyNumberFormat="1" applyFont="1" applyFill="1" applyBorder="1" applyAlignment="1">
      <alignment wrapText="1"/>
    </xf>
    <xf numFmtId="0" fontId="15" fillId="0" borderId="0" xfId="0" applyFont="1" applyAlignment="1">
      <alignment wrapText="1"/>
    </xf>
    <xf numFmtId="0" fontId="16" fillId="0" borderId="0" xfId="0" applyFont="1" applyAlignment="1">
      <alignment wrapText="1"/>
    </xf>
    <xf numFmtId="0" fontId="14" fillId="0" borderId="0" xfId="0" applyFont="1" applyAlignment="1">
      <alignment wrapText="1" indent="1"/>
    </xf>
    <xf numFmtId="0" fontId="7" fillId="0" borderId="0" xfId="0" applyFont="1" applyAlignment="1">
      <alignment wrapText="1" indent="2"/>
    </xf>
    <xf numFmtId="0" fontId="7" fillId="0" borderId="1" xfId="0" applyFont="1" applyBorder="1" applyAlignment="1">
      <alignment wrapText="1" indent="2"/>
    </xf>
    <xf numFmtId="0" fontId="14" fillId="0" borderId="4" xfId="0" applyFont="1" applyBorder="1" applyAlignment="1">
      <alignment wrapText="1"/>
    </xf>
    <xf numFmtId="171" fontId="14" fillId="0" borderId="4" xfId="0" applyNumberFormat="1" applyFont="1" applyBorder="1" applyAlignment="1">
      <alignment wrapText="1"/>
    </xf>
    <xf numFmtId="171" fontId="14" fillId="3" borderId="4" xfId="0" applyNumberFormat="1" applyFont="1" applyFill="1" applyBorder="1" applyAlignment="1">
      <alignment wrapText="1"/>
    </xf>
    <xf numFmtId="0" fontId="7" fillId="0" borderId="1" xfId="0" applyFont="1" applyBorder="1" applyAlignment="1">
      <alignment horizontal="left" wrapText="1" indent="2"/>
    </xf>
    <xf numFmtId="167" fontId="7" fillId="0" borderId="1" xfId="0" applyNumberFormat="1" applyFont="1" applyBorder="1" applyAlignment="1">
      <alignment wrapText="1"/>
    </xf>
    <xf numFmtId="167" fontId="7" fillId="3" borderId="1" xfId="0" applyNumberFormat="1" applyFont="1" applyFill="1" applyBorder="1" applyAlignment="1">
      <alignment wrapText="1"/>
    </xf>
    <xf numFmtId="0" fontId="7" fillId="0" borderId="0" xfId="0" applyFont="1" applyAlignment="1">
      <alignment wrapText="1" indent="3"/>
    </xf>
    <xf numFmtId="9" fontId="18" fillId="0" borderId="0" xfId="3" applyFont="1" applyAlignment="1">
      <alignment wrapText="1"/>
    </xf>
    <xf numFmtId="9" fontId="18" fillId="3" borderId="0" xfId="3" applyFont="1" applyFill="1" applyAlignment="1">
      <alignment wrapText="1"/>
    </xf>
    <xf numFmtId="0" fontId="1" fillId="0" borderId="1" xfId="0" applyFont="1" applyBorder="1" applyAlignment="1">
      <alignment wrapText="1"/>
    </xf>
    <xf numFmtId="167" fontId="5" fillId="0" borderId="3" xfId="0" applyNumberFormat="1" applyFont="1" applyBorder="1" applyAlignment="1">
      <alignment wrapText="1"/>
    </xf>
    <xf numFmtId="0" fontId="19" fillId="0" borderId="0" xfId="4" applyAlignment="1">
      <alignment wrapText="1"/>
    </xf>
    <xf numFmtId="0" fontId="20" fillId="0" borderId="2" xfId="4" applyFont="1" applyBorder="1" applyAlignment="1">
      <alignment wrapText="1"/>
    </xf>
    <xf numFmtId="0" fontId="20" fillId="3" borderId="2" xfId="4" applyFont="1" applyFill="1" applyBorder="1" applyAlignment="1">
      <alignment wrapText="1"/>
    </xf>
    <xf numFmtId="0" fontId="20" fillId="0" borderId="4" xfId="4" applyFont="1" applyBorder="1" applyAlignment="1">
      <alignment wrapText="1"/>
    </xf>
    <xf numFmtId="0" fontId="20" fillId="3" borderId="4" xfId="4" applyFont="1" applyFill="1" applyBorder="1" applyAlignment="1">
      <alignment wrapText="1"/>
    </xf>
    <xf numFmtId="0" fontId="19" fillId="0" borderId="4" xfId="4" applyBorder="1" applyAlignment="1">
      <alignment wrapText="1"/>
    </xf>
    <xf numFmtId="0" fontId="8" fillId="0" borderId="0" xfId="2"/>
    <xf numFmtId="0" fontId="1" fillId="0" borderId="1" xfId="0" applyFont="1" applyBorder="1" applyAlignment="1">
      <alignment wrapText="1" indent="1"/>
    </xf>
    <xf numFmtId="0" fontId="10" fillId="0" borderId="3" xfId="0" applyFont="1" applyBorder="1" applyAlignment="1">
      <alignment wrapText="1"/>
    </xf>
    <xf numFmtId="0" fontId="9" fillId="0" borderId="0" xfId="0" applyFont="1" applyAlignment="1">
      <alignment wrapText="1"/>
    </xf>
    <xf numFmtId="0" fontId="9" fillId="0" borderId="1" xfId="0" applyFont="1" applyBorder="1" applyAlignment="1">
      <alignment wrapText="1"/>
    </xf>
    <xf numFmtId="0" fontId="10" fillId="0" borderId="0" xfId="0" applyFont="1" applyAlignment="1">
      <alignment wrapText="1"/>
    </xf>
    <xf numFmtId="0" fontId="0" fillId="0" borderId="0" xfId="0" applyAlignment="1">
      <alignment wrapText="1"/>
    </xf>
    <xf numFmtId="0" fontId="11" fillId="0" borderId="0" xfId="0" applyFont="1" applyAlignment="1">
      <alignment wrapText="1"/>
    </xf>
    <xf numFmtId="0" fontId="10" fillId="0" borderId="1" xfId="0" applyFont="1" applyBorder="1" applyAlignment="1">
      <alignment wrapText="1"/>
    </xf>
    <xf numFmtId="0" fontId="14" fillId="0" borderId="3" xfId="0" applyFont="1" applyBorder="1" applyAlignment="1">
      <alignment wrapText="1"/>
    </xf>
    <xf numFmtId="0" fontId="7" fillId="0" borderId="3" xfId="0" applyFont="1" applyBorder="1" applyAlignment="1">
      <alignment wrapText="1"/>
    </xf>
    <xf numFmtId="0" fontId="14" fillId="0" borderId="8" xfId="1" applyFont="1" applyBorder="1" applyAlignment="1">
      <alignment wrapText="1"/>
    </xf>
    <xf numFmtId="0" fontId="14" fillId="0" borderId="0" xfId="0" applyFont="1" applyAlignment="1">
      <alignment wrapText="1"/>
    </xf>
    <xf numFmtId="0" fontId="7" fillId="0" borderId="0" xfId="0" applyFont="1" applyAlignment="1">
      <alignment wrapText="1"/>
    </xf>
    <xf numFmtId="0" fontId="3" fillId="0" borderId="13" xfId="1" applyFont="1" applyBorder="1" applyAlignment="1">
      <alignment horizontal="left" wrapText="1"/>
    </xf>
    <xf numFmtId="0" fontId="1" fillId="0" borderId="13" xfId="1" applyBorder="1" applyAlignment="1">
      <alignment wrapText="1"/>
    </xf>
    <xf numFmtId="0" fontId="14" fillId="0" borderId="1" xfId="1" applyFont="1" applyBorder="1" applyAlignment="1">
      <alignment wrapText="1"/>
    </xf>
    <xf numFmtId="0" fontId="9" fillId="0" borderId="0" xfId="0" applyFont="1"/>
    <xf numFmtId="0" fontId="0" fillId="0" borderId="0" xfId="0"/>
    <xf numFmtId="0" fontId="2" fillId="0" borderId="0" xfId="1" applyFont="1" applyAlignment="1">
      <alignment wrapText="1"/>
    </xf>
    <xf numFmtId="0" fontId="1" fillId="0" borderId="0" xfId="1" applyAlignment="1">
      <alignment wrapText="1"/>
    </xf>
  </cellXfs>
  <cellStyles count="5">
    <cellStyle name="Hyperlink" xfId="2" builtinId="8"/>
    <cellStyle name="Normal" xfId="0" builtinId="0"/>
    <cellStyle name="Normal 2" xfId="1" xr:uid="{E3DDFEAC-EBD0-4A66-8939-C9B5676EA787}"/>
    <cellStyle name="Normal 3" xfId="4" xr:uid="{C4BEF4AC-3482-42E1-95B1-8DD9FFE2AA4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0</xdr:row>
      <xdr:rowOff>123825</xdr:rowOff>
    </xdr:from>
    <xdr:to>
      <xdr:col>3</xdr:col>
      <xdr:colOff>1252884</xdr:colOff>
      <xdr:row>2</xdr:row>
      <xdr:rowOff>137226</xdr:rowOff>
    </xdr:to>
    <xdr:pic>
      <xdr:nvPicPr>
        <xdr:cNvPr id="2" name="Picture 1" descr="conduent_logo_black.eps">
          <a:extLst>
            <a:ext uri="{FF2B5EF4-FFF2-40B4-BE49-F238E27FC236}">
              <a16:creationId xmlns:a16="http://schemas.microsoft.com/office/drawing/2014/main" id="{4B6306D0-F8A5-4D61-848A-8B85A791DC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3825"/>
          <a:ext cx="1529109" cy="3944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35719</xdr:rowOff>
    </xdr:from>
    <xdr:to>
      <xdr:col>0</xdr:col>
      <xdr:colOff>2476500</xdr:colOff>
      <xdr:row>4</xdr:row>
      <xdr:rowOff>143669</xdr:rowOff>
    </xdr:to>
    <xdr:pic>
      <xdr:nvPicPr>
        <xdr:cNvPr id="2" name="Picture 1" descr="conduent_logo_black.eps">
          <a:extLst>
            <a:ext uri="{FF2B5EF4-FFF2-40B4-BE49-F238E27FC236}">
              <a16:creationId xmlns:a16="http://schemas.microsoft.com/office/drawing/2014/main" id="{E377EF9F-11E0-4422-A29D-4C0F1714AA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2407"/>
          <a:ext cx="2476500" cy="6794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65485</xdr:colOff>
      <xdr:row>0</xdr:row>
      <xdr:rowOff>95250</xdr:rowOff>
    </xdr:from>
    <xdr:to>
      <xdr:col>0</xdr:col>
      <xdr:colOff>2541985</xdr:colOff>
      <xdr:row>3</xdr:row>
      <xdr:rowOff>69850</xdr:rowOff>
    </xdr:to>
    <xdr:pic>
      <xdr:nvPicPr>
        <xdr:cNvPr id="2" name="Picture 1" descr="conduent_logo_black.eps">
          <a:extLst>
            <a:ext uri="{FF2B5EF4-FFF2-40B4-BE49-F238E27FC236}">
              <a16:creationId xmlns:a16="http://schemas.microsoft.com/office/drawing/2014/main" id="{BF8E6C61-72C3-43F5-B33B-D573677A9D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85" y="95250"/>
          <a:ext cx="2476500" cy="66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1</xdr:col>
      <xdr:colOff>2414588</xdr:colOff>
      <xdr:row>3</xdr:row>
      <xdr:rowOff>114300</xdr:rowOff>
    </xdr:to>
    <xdr:pic>
      <xdr:nvPicPr>
        <xdr:cNvPr id="2" name="Picture 1" descr="conduent_logo_black.eps">
          <a:extLst>
            <a:ext uri="{FF2B5EF4-FFF2-40B4-BE49-F238E27FC236}">
              <a16:creationId xmlns:a16="http://schemas.microsoft.com/office/drawing/2014/main" id="{170B57D4-EB38-4FB7-95EC-F8E8C7FFB4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0"/>
          <a:ext cx="2471738"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419100</xdr:colOff>
      <xdr:row>0</xdr:row>
      <xdr:rowOff>66675</xdr:rowOff>
    </xdr:from>
    <xdr:to>
      <xdr:col>0</xdr:col>
      <xdr:colOff>2895600</xdr:colOff>
      <xdr:row>4</xdr:row>
      <xdr:rowOff>85725</xdr:rowOff>
    </xdr:to>
    <xdr:pic>
      <xdr:nvPicPr>
        <xdr:cNvPr id="2" name="Picture 1" descr="conduent_logo_black.eps">
          <a:extLst>
            <a:ext uri="{FF2B5EF4-FFF2-40B4-BE49-F238E27FC236}">
              <a16:creationId xmlns:a16="http://schemas.microsoft.com/office/drawing/2014/main" id="{1342BE86-15E1-4499-BFD3-40E4C7DC6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66675"/>
          <a:ext cx="2476500"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1</xdr:row>
      <xdr:rowOff>47626</xdr:rowOff>
    </xdr:from>
    <xdr:to>
      <xdr:col>0</xdr:col>
      <xdr:colOff>2667000</xdr:colOff>
      <xdr:row>5</xdr:row>
      <xdr:rowOff>47626</xdr:rowOff>
    </xdr:to>
    <xdr:pic>
      <xdr:nvPicPr>
        <xdr:cNvPr id="2" name="Picture 1" descr="conduent_logo_black.eps">
          <a:extLst>
            <a:ext uri="{FF2B5EF4-FFF2-40B4-BE49-F238E27FC236}">
              <a16:creationId xmlns:a16="http://schemas.microsoft.com/office/drawing/2014/main" id="{2BC04BC1-5744-4099-8C7D-2C1D1C364C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428626"/>
          <a:ext cx="2476500"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2533650</xdr:colOff>
      <xdr:row>4</xdr:row>
      <xdr:rowOff>19050</xdr:rowOff>
    </xdr:to>
    <xdr:pic>
      <xdr:nvPicPr>
        <xdr:cNvPr id="2" name="Picture 1" descr="conduent_logo_black.eps">
          <a:extLst>
            <a:ext uri="{FF2B5EF4-FFF2-40B4-BE49-F238E27FC236}">
              <a16:creationId xmlns:a16="http://schemas.microsoft.com/office/drawing/2014/main" id="{056CE7A8-F9C2-454C-91E5-3E99F928BD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0"/>
          <a:ext cx="247650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2264833</xdr:colOff>
      <xdr:row>4</xdr:row>
      <xdr:rowOff>31750</xdr:rowOff>
    </xdr:to>
    <xdr:pic>
      <xdr:nvPicPr>
        <xdr:cNvPr id="2" name="Picture 1" descr="conduent_logo_black.eps">
          <a:extLst>
            <a:ext uri="{FF2B5EF4-FFF2-40B4-BE49-F238E27FC236}">
              <a16:creationId xmlns:a16="http://schemas.microsoft.com/office/drawing/2014/main" id="{12B520E5-BE40-400D-A5B2-48B2B206CC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0"/>
          <a:ext cx="2476500" cy="666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9525</xdr:rowOff>
    </xdr:from>
    <xdr:to>
      <xdr:col>0</xdr:col>
      <xdr:colOff>2541787</xdr:colOff>
      <xdr:row>4</xdr:row>
      <xdr:rowOff>15083</xdr:rowOff>
    </xdr:to>
    <xdr:pic>
      <xdr:nvPicPr>
        <xdr:cNvPr id="2" name="Picture 1" descr="conduent_logo_black.eps">
          <a:extLst>
            <a:ext uri="{FF2B5EF4-FFF2-40B4-BE49-F238E27FC236}">
              <a16:creationId xmlns:a16="http://schemas.microsoft.com/office/drawing/2014/main" id="{293AA713-9C53-499D-98A9-374BBD846D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2446537" cy="6532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71437</xdr:colOff>
      <xdr:row>0</xdr:row>
      <xdr:rowOff>0</xdr:rowOff>
    </xdr:from>
    <xdr:to>
      <xdr:col>1</xdr:col>
      <xdr:colOff>2081212</xdr:colOff>
      <xdr:row>3</xdr:row>
      <xdr:rowOff>136525</xdr:rowOff>
    </xdr:to>
    <xdr:pic>
      <xdr:nvPicPr>
        <xdr:cNvPr id="2" name="Picture 1" descr="conduent_logo_black.eps">
          <a:extLst>
            <a:ext uri="{FF2B5EF4-FFF2-40B4-BE49-F238E27FC236}">
              <a16:creationId xmlns:a16="http://schemas.microsoft.com/office/drawing/2014/main" id="{22937F8E-C6CC-4D33-9FE4-FFE6093993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 y="0"/>
          <a:ext cx="2474119" cy="6365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0</xdr:col>
      <xdr:colOff>2543175</xdr:colOff>
      <xdr:row>3</xdr:row>
      <xdr:rowOff>127000</xdr:rowOff>
    </xdr:to>
    <xdr:pic>
      <xdr:nvPicPr>
        <xdr:cNvPr id="2" name="Picture 1" descr="conduent_logo_black.eps">
          <a:extLst>
            <a:ext uri="{FF2B5EF4-FFF2-40B4-BE49-F238E27FC236}">
              <a16:creationId xmlns:a16="http://schemas.microsoft.com/office/drawing/2014/main" id="{F0484DD4-F480-4DAA-AE2B-F86819DDA9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7150"/>
          <a:ext cx="2476500" cy="641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BDD6E-67A2-4F15-AE30-85CEBD39E192}">
  <sheetPr>
    <pageSetUpPr fitToPage="1"/>
  </sheetPr>
  <dimension ref="A1:I19"/>
  <sheetViews>
    <sheetView showGridLines="0" tabSelected="1" showRuler="0" workbookViewId="0"/>
  </sheetViews>
  <sheetFormatPr defaultColWidth="0" defaultRowHeight="12.75" customHeight="1" zeroHeight="1" x14ac:dyDescent="0.25"/>
  <cols>
    <col min="1" max="1" width="0.140625" style="26" customWidth="1"/>
    <col min="2" max="2" width="6.7109375" style="26" customWidth="1"/>
    <col min="3" max="3" width="0.140625" style="26" customWidth="1"/>
    <col min="4" max="4" width="75" style="26" customWidth="1"/>
    <col min="5" max="6" width="13.7109375" style="26" customWidth="1"/>
    <col min="7" max="7" width="24.140625" style="26" hidden="1" customWidth="1"/>
    <col min="8" max="8" width="56.7109375" style="26" hidden="1" customWidth="1"/>
    <col min="9" max="9" width="0" style="26" hidden="1" customWidth="1"/>
    <col min="10" max="16384" width="13.7109375" style="26" hidden="1"/>
  </cols>
  <sheetData>
    <row r="1" spans="2:4" ht="15" x14ac:dyDescent="0.25"/>
    <row r="2" spans="2:4" ht="15" x14ac:dyDescent="0.25"/>
    <row r="3" spans="2:4" ht="15" x14ac:dyDescent="0.25"/>
    <row r="4" spans="2:4" ht="15" x14ac:dyDescent="0.25"/>
    <row r="5" spans="2:4" ht="15" x14ac:dyDescent="0.25">
      <c r="B5" s="27" t="s">
        <v>0</v>
      </c>
      <c r="D5" s="27" t="s">
        <v>1</v>
      </c>
    </row>
    <row r="6" spans="2:4" ht="15" x14ac:dyDescent="0.25">
      <c r="B6" s="28">
        <v>1</v>
      </c>
      <c r="D6" s="29" t="s">
        <v>2</v>
      </c>
    </row>
    <row r="7" spans="2:4" ht="15" x14ac:dyDescent="0.25">
      <c r="B7" s="28">
        <v>2</v>
      </c>
      <c r="D7" s="30" t="s">
        <v>118</v>
      </c>
    </row>
    <row r="8" spans="2:4" ht="15" x14ac:dyDescent="0.25">
      <c r="B8" s="28">
        <v>3</v>
      </c>
      <c r="D8" s="30" t="s">
        <v>119</v>
      </c>
    </row>
    <row r="9" spans="2:4" ht="15" x14ac:dyDescent="0.25">
      <c r="B9" s="28">
        <v>4</v>
      </c>
      <c r="D9" s="30" t="s">
        <v>3</v>
      </c>
    </row>
    <row r="10" spans="2:4" ht="15" x14ac:dyDescent="0.25">
      <c r="B10" s="28">
        <v>5</v>
      </c>
      <c r="D10" s="30" t="s">
        <v>4</v>
      </c>
    </row>
    <row r="11" spans="2:4" ht="15" x14ac:dyDescent="0.25">
      <c r="B11" s="28">
        <v>6</v>
      </c>
      <c r="D11" s="213" t="s">
        <v>5</v>
      </c>
    </row>
    <row r="12" spans="2:4" ht="15" x14ac:dyDescent="0.25">
      <c r="B12" s="28">
        <v>7</v>
      </c>
      <c r="D12" s="30" t="s">
        <v>6</v>
      </c>
    </row>
    <row r="13" spans="2:4" ht="15" x14ac:dyDescent="0.25">
      <c r="B13" s="28">
        <v>8</v>
      </c>
      <c r="D13" s="30" t="s">
        <v>7</v>
      </c>
    </row>
    <row r="14" spans="2:4" ht="15" x14ac:dyDescent="0.25">
      <c r="B14" s="28">
        <v>9</v>
      </c>
      <c r="D14" s="30" t="s">
        <v>120</v>
      </c>
    </row>
    <row r="15" spans="2:4" ht="15" x14ac:dyDescent="0.25">
      <c r="B15" s="31">
        <v>10</v>
      </c>
      <c r="D15" s="30" t="s">
        <v>8</v>
      </c>
    </row>
    <row r="16" spans="2:4" ht="15" x14ac:dyDescent="0.25"/>
    <row r="17" ht="15" x14ac:dyDescent="0.25"/>
    <row r="18" ht="15" hidden="1" x14ac:dyDescent="0.25"/>
    <row r="19" ht="15" hidden="1" x14ac:dyDescent="0.25"/>
  </sheetData>
  <hyperlinks>
    <hyperlink ref="D6" location="GAAP!A1" display="GAAP" xr:uid="{56C9C142-38D3-4F24-BB41-248352C84505}"/>
    <hyperlink ref="D7" location="'Non-GAAP'!A1" display="Non-GAAP Reported" xr:uid="{479DA27B-B75E-4089-8D51-3E1D8BE30F42}"/>
    <hyperlink ref="D8" location="'Non-GAAP 606 Adj. Metrics'!A1" display="Non-GAAP 606 Adj. Metrics" xr:uid="{7E0FC8D5-629B-4A9A-B2FB-B8A8249EC4F4}"/>
    <hyperlink ref="D9" location="'Balance Sheet'!A1" display="Balance Sheet" xr:uid="{B1357DF6-0CE6-4C18-9050-D155F89C7818}"/>
    <hyperlink ref="D10" location="'BS Summary'!A1" display="Balance Sheet Summary" xr:uid="{2E6DD7BB-69C9-41F0-ADFB-EAEEB7B47A46}"/>
    <hyperlink ref="D12" location="'Operational Data'!A1" display="Operational Data" xr:uid="{F5A64C78-B66C-42CA-AA7B-D563D30739EA}"/>
    <hyperlink ref="D13" location="'Segments Data'!A1" display="Segment Data" xr:uid="{0A91FBC3-B452-4D78-AADF-4666B13E5EDA}"/>
    <hyperlink ref="D14" location="'Segments ex. Divestiture Impact'!A1" display="Segment Data ex. Divestiture Impact" xr:uid="{6BE4FF95-9D26-4CA2-B67D-579F7FF8D362}"/>
    <hyperlink ref="D15" location="'Horizontal Revenue'!A1" display="Horizontal Revenue" xr:uid="{40AFACAF-4444-4BFA-8B6C-5ABBD7FBA9E2}"/>
    <hyperlink ref="D11" location="'Cash Flows'!A1" display="Cash Flows" xr:uid="{9D7772B0-30DF-4C51-9B57-8C2FEA4FAF98}"/>
  </hyperlinks>
  <pageMargins left="0.75" right="0.75" top="1" bottom="1" header="0.5" footer="0.5"/>
  <pageSetup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7D982-272E-4526-989E-2F7390D3279F}">
  <sheetPr>
    <pageSetUpPr fitToPage="1"/>
  </sheetPr>
  <dimension ref="A1:P77"/>
  <sheetViews>
    <sheetView showGridLines="0" zoomScale="80" zoomScaleNormal="80" workbookViewId="0">
      <pane ySplit="8" topLeftCell="A9" activePane="bottomLeft" state="frozen"/>
      <selection pane="bottomLeft"/>
    </sheetView>
  </sheetViews>
  <sheetFormatPr defaultColWidth="0" defaultRowHeight="15" zeroHeight="1" x14ac:dyDescent="0.25"/>
  <cols>
    <col min="1" max="1" width="69.85546875" style="26" customWidth="1"/>
    <col min="2" max="2" width="1" style="26" customWidth="1"/>
    <col min="3" max="6" width="12.85546875" style="26" customWidth="1"/>
    <col min="7" max="7" width="1" style="26" customWidth="1"/>
    <col min="8" max="8" width="12.85546875" style="26" customWidth="1"/>
    <col min="9" max="9" width="0.85546875" style="26" customWidth="1"/>
    <col min="10" max="13" width="12.85546875" style="26" customWidth="1"/>
    <col min="14" max="14" width="0.85546875" style="26" customWidth="1"/>
    <col min="15" max="15" width="12.85546875" style="26" customWidth="1"/>
    <col min="16" max="16" width="13.7109375" style="26" customWidth="1"/>
    <col min="17" max="16384" width="13.7109375" style="26" hidden="1"/>
  </cols>
  <sheetData>
    <row r="1" spans="1:16" ht="12.75" customHeight="1" x14ac:dyDescent="0.25">
      <c r="A1" s="192" t="s">
        <v>202</v>
      </c>
      <c r="B1" s="192"/>
      <c r="C1" s="192"/>
      <c r="D1" s="192"/>
      <c r="P1" s="32" t="s">
        <v>9</v>
      </c>
    </row>
    <row r="2" spans="1:16" x14ac:dyDescent="0.25"/>
    <row r="3" spans="1:16" x14ac:dyDescent="0.25"/>
    <row r="4" spans="1:16" x14ac:dyDescent="0.25"/>
    <row r="5" spans="1:16" x14ac:dyDescent="0.25"/>
    <row r="6" spans="1:16" x14ac:dyDescent="0.25">
      <c r="A6" s="95" t="s">
        <v>76</v>
      </c>
    </row>
    <row r="7" spans="1:16" x14ac:dyDescent="0.25">
      <c r="A7" s="95" t="s">
        <v>19</v>
      </c>
    </row>
    <row r="8" spans="1:16" x14ac:dyDescent="0.25">
      <c r="C8" s="34" t="s">
        <v>122</v>
      </c>
      <c r="D8" s="34" t="s">
        <v>123</v>
      </c>
      <c r="E8" s="34" t="s">
        <v>124</v>
      </c>
      <c r="F8" s="34" t="s">
        <v>125</v>
      </c>
      <c r="H8" s="35" t="s">
        <v>126</v>
      </c>
      <c r="J8" s="34" t="s">
        <v>127</v>
      </c>
      <c r="K8" s="34" t="s">
        <v>128</v>
      </c>
      <c r="L8" s="34" t="s">
        <v>129</v>
      </c>
      <c r="M8" s="34" t="s">
        <v>130</v>
      </c>
      <c r="O8" s="35" t="s">
        <v>131</v>
      </c>
    </row>
    <row r="9" spans="1:16" x14ac:dyDescent="0.25">
      <c r="A9" s="126"/>
      <c r="B9" s="126"/>
      <c r="C9" s="126"/>
      <c r="D9" s="126"/>
      <c r="E9" s="126"/>
      <c r="F9" s="126"/>
      <c r="H9" s="127"/>
      <c r="J9" s="126"/>
      <c r="K9" s="126"/>
      <c r="L9" s="126"/>
      <c r="M9" s="126"/>
      <c r="O9" s="127"/>
    </row>
    <row r="10" spans="1:16" x14ac:dyDescent="0.25">
      <c r="A10" s="193" t="s">
        <v>94</v>
      </c>
      <c r="H10" s="94"/>
      <c r="O10" s="94"/>
    </row>
    <row r="11" spans="1:16" x14ac:dyDescent="0.25">
      <c r="A11" s="194" t="s">
        <v>95</v>
      </c>
      <c r="C11" s="110">
        <f>'Segments Data'!C11</f>
        <v>690000000</v>
      </c>
      <c r="D11" s="110">
        <f>'Segments Data'!D11</f>
        <v>662000000</v>
      </c>
      <c r="E11" s="110">
        <f>'Segments Data'!E11</f>
        <v>651000000</v>
      </c>
      <c r="F11" s="110">
        <f>'Segments Data'!F11</f>
        <v>682000000</v>
      </c>
      <c r="H11" s="111">
        <f>SUM(C11:F11)</f>
        <v>2685000000</v>
      </c>
      <c r="J11" s="110">
        <f>'Segments Data'!J11</f>
        <v>653000000</v>
      </c>
      <c r="K11" s="110">
        <f>'Segments Data'!K11</f>
        <v>626000000</v>
      </c>
      <c r="L11" s="110">
        <f>'Segments Data'!L11</f>
        <v>619000000</v>
      </c>
      <c r="M11" s="110">
        <f>'Segments Data'!M11</f>
        <v>649000000</v>
      </c>
      <c r="O11" s="111">
        <f>SUM(J11:M11)</f>
        <v>2547000000</v>
      </c>
    </row>
    <row r="12" spans="1:16" x14ac:dyDescent="0.25">
      <c r="A12" s="195" t="s">
        <v>96</v>
      </c>
      <c r="C12" s="100">
        <v>-26000000</v>
      </c>
      <c r="D12" s="100">
        <v>-22000000</v>
      </c>
      <c r="E12" s="100">
        <v>-21000000</v>
      </c>
      <c r="F12" s="100">
        <v>-23000000</v>
      </c>
      <c r="H12" s="101">
        <f>SUM(C12:F12)</f>
        <v>-92000000</v>
      </c>
      <c r="J12" s="100">
        <v>0</v>
      </c>
      <c r="K12" s="100">
        <v>0</v>
      </c>
      <c r="L12" s="100">
        <v>0</v>
      </c>
      <c r="M12" s="100">
        <v>0</v>
      </c>
      <c r="O12" s="101">
        <f>SUM(J12:M12)</f>
        <v>0</v>
      </c>
    </row>
    <row r="13" spans="1:16" ht="15.75" thickBot="1" x14ac:dyDescent="0.3">
      <c r="A13" s="105" t="s">
        <v>97</v>
      </c>
      <c r="B13" s="105"/>
      <c r="C13" s="106">
        <f>SUM(C11:C12)</f>
        <v>664000000</v>
      </c>
      <c r="D13" s="106">
        <f>SUM(D11:D12)</f>
        <v>640000000</v>
      </c>
      <c r="E13" s="106">
        <f>SUM(E11:E12)</f>
        <v>630000000</v>
      </c>
      <c r="F13" s="106">
        <f>SUM(F11:F12)</f>
        <v>659000000</v>
      </c>
      <c r="H13" s="107">
        <f>SUM(H11:H12)</f>
        <v>2593000000</v>
      </c>
      <c r="J13" s="106">
        <f>SUM(J11:J12)</f>
        <v>653000000</v>
      </c>
      <c r="K13" s="106">
        <f>SUM(K11:K12)</f>
        <v>626000000</v>
      </c>
      <c r="L13" s="106">
        <f>SUM(L11:L12)</f>
        <v>619000000</v>
      </c>
      <c r="M13" s="106">
        <f>SUM(M11:M12)</f>
        <v>649000000</v>
      </c>
      <c r="O13" s="107">
        <f>SUM(O11:O12)</f>
        <v>2547000000</v>
      </c>
    </row>
    <row r="14" spans="1:16" ht="15.75" thickTop="1" x14ac:dyDescent="0.25">
      <c r="A14" s="108"/>
      <c r="B14" s="108"/>
      <c r="C14" s="108"/>
      <c r="D14" s="108"/>
      <c r="E14" s="108"/>
      <c r="F14" s="108"/>
      <c r="H14" s="109"/>
      <c r="J14" s="108"/>
      <c r="K14" s="108"/>
      <c r="L14" s="108"/>
      <c r="M14" s="108"/>
      <c r="O14" s="109"/>
    </row>
    <row r="15" spans="1:16" x14ac:dyDescent="0.25">
      <c r="A15" s="194" t="s">
        <v>98</v>
      </c>
      <c r="C15" s="110">
        <v>141000000</v>
      </c>
      <c r="D15" s="110">
        <v>131000000</v>
      </c>
      <c r="E15" s="110">
        <v>137000000</v>
      </c>
      <c r="F15" s="110">
        <v>154000000</v>
      </c>
      <c r="H15" s="111">
        <f>SUM(C15:F15)</f>
        <v>563000000</v>
      </c>
      <c r="J15" s="110">
        <v>110000000</v>
      </c>
      <c r="K15" s="110">
        <v>120000000</v>
      </c>
      <c r="L15" s="110">
        <v>127000000</v>
      </c>
      <c r="M15" s="110">
        <v>143000000</v>
      </c>
      <c r="O15" s="111">
        <f>SUM(J15:M15)</f>
        <v>500000000</v>
      </c>
    </row>
    <row r="16" spans="1:16" x14ac:dyDescent="0.25">
      <c r="A16" s="194" t="s">
        <v>88</v>
      </c>
      <c r="C16" s="98">
        <f>'Segments Data'!C42</f>
        <v>25000000</v>
      </c>
      <c r="D16" s="98">
        <f>'Segments Data'!D42</f>
        <v>26000000</v>
      </c>
      <c r="E16" s="98">
        <f>'Segments Data'!E42</f>
        <v>24000000</v>
      </c>
      <c r="F16" s="98">
        <f>'Segments Data'!F42</f>
        <v>23000000</v>
      </c>
      <c r="H16" s="99">
        <f>SUM(C16:F16)</f>
        <v>98000000</v>
      </c>
      <c r="J16" s="98">
        <f>'Segments Data'!J42</f>
        <v>28000000</v>
      </c>
      <c r="K16" s="98">
        <f>'Segments Data'!K42</f>
        <v>25000000</v>
      </c>
      <c r="L16" s="98">
        <f>'Segments Data'!L42</f>
        <v>22000000</v>
      </c>
      <c r="M16" s="98">
        <f>'Segments Data'!M42</f>
        <v>22000000</v>
      </c>
      <c r="O16" s="99">
        <f>SUM(J16:M16)</f>
        <v>97000000</v>
      </c>
    </row>
    <row r="17" spans="1:15" x14ac:dyDescent="0.25">
      <c r="A17" s="195" t="s">
        <v>96</v>
      </c>
      <c r="C17" s="100">
        <v>-1000000</v>
      </c>
      <c r="D17" s="100">
        <v>-2000000</v>
      </c>
      <c r="E17" s="100">
        <v>-1000000</v>
      </c>
      <c r="F17" s="100">
        <v>-1000000</v>
      </c>
      <c r="H17" s="101">
        <f>SUM(C17:F17)</f>
        <v>-5000000</v>
      </c>
      <c r="J17" s="100">
        <v>0</v>
      </c>
      <c r="K17" s="100">
        <v>0</v>
      </c>
      <c r="L17" s="100">
        <v>0</v>
      </c>
      <c r="M17" s="100">
        <v>0</v>
      </c>
      <c r="O17" s="101">
        <f>SUM(J17:M17)</f>
        <v>0</v>
      </c>
    </row>
    <row r="18" spans="1:15" ht="15.75" thickBot="1" x14ac:dyDescent="0.3">
      <c r="A18" s="105" t="s">
        <v>99</v>
      </c>
      <c r="B18" s="105"/>
      <c r="C18" s="106">
        <f>SUM(C15:C17)</f>
        <v>165000000</v>
      </c>
      <c r="D18" s="106">
        <f>SUM(D15:D17)</f>
        <v>155000000</v>
      </c>
      <c r="E18" s="106">
        <f>SUM(E15:E17)</f>
        <v>160000000</v>
      </c>
      <c r="F18" s="106">
        <f>SUM(F15:F17)</f>
        <v>176000000</v>
      </c>
      <c r="H18" s="107">
        <f>SUM(H15:H17)</f>
        <v>656000000</v>
      </c>
      <c r="J18" s="106">
        <f>SUM(J15:J17)</f>
        <v>138000000</v>
      </c>
      <c r="K18" s="106">
        <f>SUM(K15:K17)</f>
        <v>145000000</v>
      </c>
      <c r="L18" s="106">
        <f>SUM(L15:L17)</f>
        <v>149000000</v>
      </c>
      <c r="M18" s="106">
        <f>SUM(M15:M17)</f>
        <v>165000000</v>
      </c>
      <c r="O18" s="107">
        <f>SUM(O15:O17)</f>
        <v>597000000</v>
      </c>
    </row>
    <row r="19" spans="1:15" ht="15.75" thickTop="1" x14ac:dyDescent="0.25">
      <c r="A19" s="196" t="s">
        <v>100</v>
      </c>
      <c r="B19" s="196"/>
      <c r="C19" s="197">
        <f>C18/C13</f>
        <v>0.24849397590361447</v>
      </c>
      <c r="D19" s="197">
        <f>D18/D13</f>
        <v>0.2421875</v>
      </c>
      <c r="E19" s="197">
        <f>E18/E13</f>
        <v>0.25396825396825395</v>
      </c>
      <c r="F19" s="197">
        <f>F18/F13</f>
        <v>0.26707132018209406</v>
      </c>
      <c r="H19" s="198">
        <f>H18/H13</f>
        <v>0.25298881604319323</v>
      </c>
      <c r="J19" s="197">
        <f>J18/J13</f>
        <v>0.2113323124042879</v>
      </c>
      <c r="K19" s="197">
        <f>K18/K13</f>
        <v>0.23162939297124602</v>
      </c>
      <c r="L19" s="197">
        <f>L18/L13</f>
        <v>0.2407108239095315</v>
      </c>
      <c r="M19" s="197">
        <f>M18/M13</f>
        <v>0.25423728813559321</v>
      </c>
      <c r="O19" s="198">
        <f>O18/O13</f>
        <v>0.23439340400471143</v>
      </c>
    </row>
    <row r="20" spans="1:15" x14ac:dyDescent="0.25">
      <c r="H20" s="94"/>
      <c r="O20" s="94"/>
    </row>
    <row r="21" spans="1:15" x14ac:dyDescent="0.25">
      <c r="A21" s="193" t="s">
        <v>101</v>
      </c>
      <c r="H21" s="94"/>
      <c r="O21" s="94"/>
    </row>
    <row r="22" spans="1:15" x14ac:dyDescent="0.25">
      <c r="A22" s="194" t="s">
        <v>95</v>
      </c>
      <c r="C22" s="110">
        <f>'Segments Data'!C12</f>
        <v>370000000</v>
      </c>
      <c r="D22" s="110">
        <f>'Segments Data'!D12</f>
        <v>359000000</v>
      </c>
      <c r="E22" s="110">
        <f>'Segments Data'!E12</f>
        <v>352000000</v>
      </c>
      <c r="F22" s="110">
        <f>'Segments Data'!F12</f>
        <v>352000000</v>
      </c>
      <c r="H22" s="111">
        <f>SUM(C22:F22)</f>
        <v>1433000000</v>
      </c>
      <c r="J22" s="110">
        <f>'Segments Data'!J12</f>
        <v>335000000</v>
      </c>
      <c r="K22" s="110">
        <f>'Segments Data'!K12</f>
        <v>341000000</v>
      </c>
      <c r="L22" s="110">
        <f>'Segments Data'!L12</f>
        <v>338000000</v>
      </c>
      <c r="M22" s="110">
        <f>'Segments Data'!M12</f>
        <v>337000000</v>
      </c>
      <c r="O22" s="111">
        <f>SUM(J22:M22)</f>
        <v>1351000000</v>
      </c>
    </row>
    <row r="23" spans="1:15" x14ac:dyDescent="0.25">
      <c r="A23" s="199" t="s">
        <v>96</v>
      </c>
      <c r="C23" s="100">
        <v>-8000000</v>
      </c>
      <c r="D23" s="100">
        <v>-5000000</v>
      </c>
      <c r="E23" s="100">
        <v>-6000000</v>
      </c>
      <c r="F23" s="100">
        <v>-7000000</v>
      </c>
      <c r="H23" s="101">
        <f>SUM(C23:F23)</f>
        <v>-26000000</v>
      </c>
      <c r="J23" s="100">
        <v>0</v>
      </c>
      <c r="K23" s="100">
        <v>0</v>
      </c>
      <c r="L23" s="100">
        <v>0</v>
      </c>
      <c r="M23" s="100">
        <v>0</v>
      </c>
      <c r="O23" s="101">
        <f>SUM(J23:M23)</f>
        <v>0</v>
      </c>
    </row>
    <row r="24" spans="1:15" ht="15.75" thickBot="1" x14ac:dyDescent="0.3">
      <c r="A24" s="105" t="s">
        <v>97</v>
      </c>
      <c r="B24" s="105"/>
      <c r="C24" s="106">
        <f>SUM(C22:C23)</f>
        <v>362000000</v>
      </c>
      <c r="D24" s="106">
        <f>SUM(D22:D23)</f>
        <v>354000000</v>
      </c>
      <c r="E24" s="106">
        <f>SUM(E22:E23)</f>
        <v>346000000</v>
      </c>
      <c r="F24" s="106">
        <f>SUM(F22:F23)</f>
        <v>345000000</v>
      </c>
      <c r="H24" s="107">
        <f>SUM(H22:H23)</f>
        <v>1407000000</v>
      </c>
      <c r="J24" s="106">
        <f>SUM(J22:J23)</f>
        <v>335000000</v>
      </c>
      <c r="K24" s="106">
        <f>SUM(K22:K23)</f>
        <v>341000000</v>
      </c>
      <c r="L24" s="106">
        <f>SUM(L22:L23)</f>
        <v>338000000</v>
      </c>
      <c r="M24" s="106">
        <f>SUM(M22:M23)</f>
        <v>337000000</v>
      </c>
      <c r="O24" s="107">
        <f>SUM(O22:O23)</f>
        <v>1351000000</v>
      </c>
    </row>
    <row r="25" spans="1:15" ht="15.75" thickTop="1" x14ac:dyDescent="0.25">
      <c r="A25" s="108"/>
      <c r="B25" s="108"/>
      <c r="C25" s="108"/>
      <c r="D25" s="108"/>
      <c r="E25" s="108"/>
      <c r="F25" s="108"/>
      <c r="H25" s="109"/>
      <c r="J25" s="108"/>
      <c r="K25" s="108"/>
      <c r="L25" s="108"/>
      <c r="M25" s="108"/>
      <c r="O25" s="109"/>
    </row>
    <row r="26" spans="1:15" x14ac:dyDescent="0.25">
      <c r="A26" s="193" t="s">
        <v>98</v>
      </c>
      <c r="C26" s="110">
        <v>103000000</v>
      </c>
      <c r="D26" s="110">
        <v>103000000</v>
      </c>
      <c r="E26" s="110">
        <v>96000000</v>
      </c>
      <c r="F26" s="110">
        <v>96000000</v>
      </c>
      <c r="H26" s="111">
        <f>SUM(C26:F26)</f>
        <v>398000000</v>
      </c>
      <c r="J26" s="110">
        <v>108000000</v>
      </c>
      <c r="K26" s="110">
        <v>100000000</v>
      </c>
      <c r="L26" s="110">
        <v>106000000</v>
      </c>
      <c r="M26" s="110">
        <v>110000000</v>
      </c>
      <c r="O26" s="111">
        <f>SUM(J26:M26)</f>
        <v>424000000</v>
      </c>
    </row>
    <row r="27" spans="1:15" x14ac:dyDescent="0.25">
      <c r="A27" s="68" t="s">
        <v>88</v>
      </c>
      <c r="C27" s="98">
        <f>'Segments Data'!C43</f>
        <v>10000000</v>
      </c>
      <c r="D27" s="98">
        <f>'Segments Data'!D43</f>
        <v>12000000</v>
      </c>
      <c r="E27" s="98">
        <f>'Segments Data'!E43</f>
        <v>10000000</v>
      </c>
      <c r="F27" s="98">
        <f>'Segments Data'!F43</f>
        <v>9000000</v>
      </c>
      <c r="H27" s="99">
        <f>SUM(C27:F27)</f>
        <v>41000000</v>
      </c>
      <c r="J27" s="98">
        <f>'Segments Data'!J43</f>
        <v>7000000</v>
      </c>
      <c r="K27" s="98">
        <f>'Segments Data'!K43</f>
        <v>9000000</v>
      </c>
      <c r="L27" s="98">
        <f>'Segments Data'!L43</f>
        <v>7000000</v>
      </c>
      <c r="M27" s="98">
        <f>'Segments Data'!M43</f>
        <v>7000000</v>
      </c>
      <c r="O27" s="99">
        <f>SUM(J27:M27)</f>
        <v>30000000</v>
      </c>
    </row>
    <row r="28" spans="1:15" x14ac:dyDescent="0.25">
      <c r="A28" s="68" t="s">
        <v>96</v>
      </c>
      <c r="C28" s="98">
        <v>-1000000</v>
      </c>
      <c r="D28" s="98">
        <v>0</v>
      </c>
      <c r="E28" s="98">
        <v>-1000000</v>
      </c>
      <c r="F28" s="98">
        <v>-1000000</v>
      </c>
      <c r="H28" s="99">
        <f>SUM(C28:F28)</f>
        <v>-3000000</v>
      </c>
      <c r="J28" s="98">
        <v>0</v>
      </c>
      <c r="K28" s="98">
        <v>0</v>
      </c>
      <c r="L28" s="98">
        <v>0</v>
      </c>
      <c r="M28" s="98">
        <v>0</v>
      </c>
      <c r="O28" s="99">
        <f>SUM(J28:M28)</f>
        <v>0</v>
      </c>
    </row>
    <row r="29" spans="1:15" x14ac:dyDescent="0.25">
      <c r="A29" s="68" t="s">
        <v>90</v>
      </c>
      <c r="C29" s="98">
        <v>8000000</v>
      </c>
      <c r="D29" s="98">
        <v>1000000</v>
      </c>
      <c r="E29" s="98">
        <v>1000000</v>
      </c>
      <c r="F29" s="98">
        <v>-1000000</v>
      </c>
      <c r="H29" s="99">
        <f>SUM(C29:F29)</f>
        <v>9000000</v>
      </c>
      <c r="J29" s="98">
        <v>0</v>
      </c>
      <c r="K29" s="98">
        <v>-1000000</v>
      </c>
      <c r="L29" s="98">
        <v>-1000000</v>
      </c>
      <c r="M29" s="98">
        <v>0</v>
      </c>
      <c r="O29" s="99">
        <f>SUM(J29:M29)</f>
        <v>-2000000</v>
      </c>
    </row>
    <row r="30" spans="1:15" x14ac:dyDescent="0.25">
      <c r="A30" s="69" t="s">
        <v>82</v>
      </c>
      <c r="C30" s="100">
        <v>-5000000</v>
      </c>
      <c r="D30" s="100">
        <v>0</v>
      </c>
      <c r="E30" s="100">
        <v>-3000000</v>
      </c>
      <c r="F30" s="100">
        <v>0</v>
      </c>
      <c r="H30" s="101">
        <f>SUM(C30:F30)</f>
        <v>-8000000</v>
      </c>
      <c r="J30" s="100">
        <v>0</v>
      </c>
      <c r="K30" s="100">
        <v>0</v>
      </c>
      <c r="L30" s="100">
        <v>0</v>
      </c>
      <c r="M30" s="100">
        <v>-1000000</v>
      </c>
      <c r="O30" s="101">
        <f>SUM(J30:M30)</f>
        <v>-1000000</v>
      </c>
    </row>
    <row r="31" spans="1:15" ht="15.75" thickBot="1" x14ac:dyDescent="0.3">
      <c r="A31" s="105" t="s">
        <v>99</v>
      </c>
      <c r="B31" s="105"/>
      <c r="C31" s="106">
        <f>SUM(C26:C30)</f>
        <v>115000000</v>
      </c>
      <c r="D31" s="106">
        <f>SUM(D26:D30)</f>
        <v>116000000</v>
      </c>
      <c r="E31" s="106">
        <f>SUM(E26:E30)</f>
        <v>103000000</v>
      </c>
      <c r="F31" s="106">
        <f>SUM(F26:F30)</f>
        <v>103000000</v>
      </c>
      <c r="H31" s="107">
        <f>SUM(H26:H30)</f>
        <v>437000000</v>
      </c>
      <c r="J31" s="106">
        <f>SUM(J26:J30)</f>
        <v>115000000</v>
      </c>
      <c r="K31" s="106">
        <f>SUM(K26:K30)</f>
        <v>108000000</v>
      </c>
      <c r="L31" s="106">
        <f>SUM(L26:L30)</f>
        <v>112000000</v>
      </c>
      <c r="M31" s="106">
        <f>SUM(M26:M30)</f>
        <v>116000000</v>
      </c>
      <c r="O31" s="107">
        <f>SUM(O26:O30)</f>
        <v>451000000</v>
      </c>
    </row>
    <row r="32" spans="1:15" ht="15.75" thickTop="1" x14ac:dyDescent="0.25">
      <c r="A32" s="196" t="s">
        <v>100</v>
      </c>
      <c r="B32" s="196"/>
      <c r="C32" s="197">
        <f>C31/C24</f>
        <v>0.31767955801104975</v>
      </c>
      <c r="D32" s="197">
        <f>D31/D24</f>
        <v>0.32768361581920902</v>
      </c>
      <c r="E32" s="197">
        <f>E31/E24</f>
        <v>0.29768786127167629</v>
      </c>
      <c r="F32" s="197">
        <f>F31/F24</f>
        <v>0.29855072463768118</v>
      </c>
      <c r="H32" s="198">
        <f>H31/H24</f>
        <v>0.31058990760483296</v>
      </c>
      <c r="J32" s="197">
        <f>J31/J24</f>
        <v>0.34328358208955223</v>
      </c>
      <c r="K32" s="197">
        <f>K31/K24</f>
        <v>0.31671554252199413</v>
      </c>
      <c r="L32" s="197">
        <f>L31/L24</f>
        <v>0.33136094674556216</v>
      </c>
      <c r="M32" s="197">
        <f>M31/M24</f>
        <v>0.34421364985163205</v>
      </c>
      <c r="O32" s="198">
        <f>O31/O24</f>
        <v>0.33382679496669132</v>
      </c>
    </row>
    <row r="33" spans="1:15" x14ac:dyDescent="0.25">
      <c r="H33" s="94"/>
      <c r="O33" s="94"/>
    </row>
    <row r="34" spans="1:15" x14ac:dyDescent="0.25">
      <c r="A34" s="193" t="s">
        <v>102</v>
      </c>
      <c r="H34" s="94"/>
      <c r="O34" s="94"/>
    </row>
    <row r="35" spans="1:15" x14ac:dyDescent="0.25">
      <c r="A35" s="194" t="s">
        <v>95</v>
      </c>
      <c r="C35" s="110">
        <f>'Segments Data'!C13</f>
        <v>188000000</v>
      </c>
      <c r="D35" s="110">
        <f>'Segments Data'!D13</f>
        <v>186000000</v>
      </c>
      <c r="E35" s="110">
        <f>'Segments Data'!E13</f>
        <v>195000000</v>
      </c>
      <c r="F35" s="110">
        <f>'Segments Data'!F13</f>
        <v>198000000</v>
      </c>
      <c r="H35" s="111">
        <f>SUM(C35:F35)</f>
        <v>767000000</v>
      </c>
      <c r="J35" s="110">
        <f>'Segments Data'!J13</f>
        <v>176000000</v>
      </c>
      <c r="K35" s="110">
        <f>'Segments Data'!K13</f>
        <v>180000000</v>
      </c>
      <c r="L35" s="110">
        <f>'Segments Data'!L13</f>
        <v>184000000</v>
      </c>
      <c r="M35" s="110">
        <f>'Segments Data'!M13</f>
        <v>189000000</v>
      </c>
      <c r="O35" s="111">
        <f>SUM(J35:M35)</f>
        <v>729000000</v>
      </c>
    </row>
    <row r="36" spans="1:15" x14ac:dyDescent="0.25">
      <c r="A36" s="195" t="s">
        <v>96</v>
      </c>
      <c r="B36" s="148"/>
      <c r="C36" s="100">
        <v>-10000000</v>
      </c>
      <c r="D36" s="100">
        <v>-12000000</v>
      </c>
      <c r="E36" s="100">
        <v>-10000000</v>
      </c>
      <c r="F36" s="100">
        <v>-10000000</v>
      </c>
      <c r="H36" s="101">
        <f>SUM(C36:F36)</f>
        <v>-42000000</v>
      </c>
      <c r="J36" s="100">
        <v>0</v>
      </c>
      <c r="K36" s="100">
        <v>0</v>
      </c>
      <c r="L36" s="100">
        <v>0</v>
      </c>
      <c r="M36" s="100">
        <v>0</v>
      </c>
      <c r="O36" s="101">
        <f>SUM(J36:M36)</f>
        <v>0</v>
      </c>
    </row>
    <row r="37" spans="1:15" ht="15.75" thickBot="1" x14ac:dyDescent="0.3">
      <c r="A37" s="105" t="s">
        <v>97</v>
      </c>
      <c r="B37" s="105"/>
      <c r="C37" s="106">
        <f>SUM(C35:C36)</f>
        <v>178000000</v>
      </c>
      <c r="D37" s="106">
        <f>SUM(D35:D36)</f>
        <v>174000000</v>
      </c>
      <c r="E37" s="106">
        <f>SUM(E35:E36)</f>
        <v>185000000</v>
      </c>
      <c r="F37" s="106">
        <f>SUM(F35:F36)</f>
        <v>188000000</v>
      </c>
      <c r="G37" s="95"/>
      <c r="H37" s="107">
        <f>SUM(H35:H36)</f>
        <v>725000000</v>
      </c>
      <c r="I37" s="95"/>
      <c r="J37" s="106">
        <f>SUM(J35:J36)</f>
        <v>176000000</v>
      </c>
      <c r="K37" s="106">
        <f>SUM(K35:K36)</f>
        <v>180000000</v>
      </c>
      <c r="L37" s="106">
        <f>SUM(L35:L36)</f>
        <v>184000000</v>
      </c>
      <c r="M37" s="106">
        <f>SUM(M35:M36)</f>
        <v>189000000</v>
      </c>
      <c r="O37" s="107">
        <f>SUM(O35:O36)</f>
        <v>729000000</v>
      </c>
    </row>
    <row r="38" spans="1:15" ht="15.75" thickTop="1" x14ac:dyDescent="0.25">
      <c r="A38" s="108"/>
      <c r="B38" s="108"/>
      <c r="C38" s="108"/>
      <c r="D38" s="108"/>
      <c r="E38" s="108"/>
      <c r="F38" s="108"/>
      <c r="H38" s="109"/>
      <c r="J38" s="108"/>
      <c r="K38" s="108"/>
      <c r="L38" s="108"/>
      <c r="M38" s="108"/>
      <c r="O38" s="109"/>
    </row>
    <row r="39" spans="1:15" x14ac:dyDescent="0.25">
      <c r="A39" s="194" t="s">
        <v>98</v>
      </c>
      <c r="C39" s="110">
        <v>29000000</v>
      </c>
      <c r="D39" s="110">
        <v>21000000</v>
      </c>
      <c r="E39" s="110">
        <v>30000000</v>
      </c>
      <c r="F39" s="110">
        <v>34000000</v>
      </c>
      <c r="H39" s="111">
        <f>SUM(C39:F39)</f>
        <v>114000000</v>
      </c>
      <c r="J39" s="110">
        <v>27000000</v>
      </c>
      <c r="K39" s="110">
        <v>25000000</v>
      </c>
      <c r="L39" s="110">
        <v>30000000</v>
      </c>
      <c r="M39" s="110">
        <v>31000000</v>
      </c>
      <c r="O39" s="111">
        <f>SUM(J39:M39)</f>
        <v>113000000</v>
      </c>
    </row>
    <row r="40" spans="1:15" x14ac:dyDescent="0.25">
      <c r="A40" s="194" t="s">
        <v>88</v>
      </c>
      <c r="C40" s="98">
        <f>'Segments Data'!C44</f>
        <v>11000000</v>
      </c>
      <c r="D40" s="98">
        <f>'Segments Data'!D44</f>
        <v>11000000</v>
      </c>
      <c r="E40" s="98">
        <f>'Segments Data'!E44</f>
        <v>12000000</v>
      </c>
      <c r="F40" s="98">
        <f>'Segments Data'!F44</f>
        <v>9000000</v>
      </c>
      <c r="H40" s="99">
        <f>SUM(C40:F40)</f>
        <v>43000000</v>
      </c>
      <c r="J40" s="98">
        <f>'Segments Data'!J44</f>
        <v>8000000</v>
      </c>
      <c r="K40" s="98">
        <f>'Segments Data'!K44</f>
        <v>10000000</v>
      </c>
      <c r="L40" s="98">
        <f>'Segments Data'!L44</f>
        <v>9000000</v>
      </c>
      <c r="M40" s="98">
        <f>'Segments Data'!M44</f>
        <v>9000000</v>
      </c>
      <c r="O40" s="99">
        <f>SUM(J40:M40)</f>
        <v>36000000</v>
      </c>
    </row>
    <row r="41" spans="1:15" x14ac:dyDescent="0.25">
      <c r="A41" s="195" t="s">
        <v>96</v>
      </c>
      <c r="B41" s="148"/>
      <c r="C41" s="100">
        <v>-1000000</v>
      </c>
      <c r="D41" s="100">
        <v>-1000000</v>
      </c>
      <c r="E41" s="100">
        <v>0</v>
      </c>
      <c r="F41" s="100">
        <v>-1000000</v>
      </c>
      <c r="H41" s="101">
        <f>SUM(C41:F41)</f>
        <v>-3000000</v>
      </c>
      <c r="J41" s="100">
        <v>0</v>
      </c>
      <c r="K41" s="100">
        <v>0</v>
      </c>
      <c r="L41" s="100">
        <v>0</v>
      </c>
      <c r="M41" s="100">
        <v>0</v>
      </c>
      <c r="O41" s="101">
        <f>SUM(J41:M41)</f>
        <v>0</v>
      </c>
    </row>
    <row r="42" spans="1:15" ht="15.75" thickBot="1" x14ac:dyDescent="0.3">
      <c r="A42" s="105" t="s">
        <v>99</v>
      </c>
      <c r="B42" s="105"/>
      <c r="C42" s="106">
        <f>SUM(C39:C41)</f>
        <v>39000000</v>
      </c>
      <c r="D42" s="106">
        <f>SUM(D39:D41)</f>
        <v>31000000</v>
      </c>
      <c r="E42" s="106">
        <f>SUM(E39:E41)</f>
        <v>42000000</v>
      </c>
      <c r="F42" s="106">
        <f>SUM(F39:F41)</f>
        <v>42000000</v>
      </c>
      <c r="G42" s="95"/>
      <c r="H42" s="107">
        <f>SUM(H39:H41)</f>
        <v>154000000</v>
      </c>
      <c r="J42" s="106">
        <f>SUM(J39:J41)</f>
        <v>35000000</v>
      </c>
      <c r="K42" s="106">
        <f>SUM(K39:K41)</f>
        <v>35000000</v>
      </c>
      <c r="L42" s="106">
        <f>SUM(L39:L41)</f>
        <v>39000000</v>
      </c>
      <c r="M42" s="106">
        <f>SUM(M39:M41)</f>
        <v>40000000</v>
      </c>
      <c r="O42" s="107">
        <f>SUM(O39:O41)</f>
        <v>149000000</v>
      </c>
    </row>
    <row r="43" spans="1:15" ht="15.75" thickTop="1" x14ac:dyDescent="0.25">
      <c r="A43" s="196" t="s">
        <v>100</v>
      </c>
      <c r="B43" s="196"/>
      <c r="C43" s="197">
        <f>C42/C37</f>
        <v>0.21910112359550563</v>
      </c>
      <c r="D43" s="197">
        <f>D42/D37</f>
        <v>0.17816091954022989</v>
      </c>
      <c r="E43" s="197">
        <f>E42/E37</f>
        <v>0.22702702702702704</v>
      </c>
      <c r="F43" s="197">
        <f>F42/F37</f>
        <v>0.22340425531914893</v>
      </c>
      <c r="G43" s="95"/>
      <c r="H43" s="198">
        <f>H42/H37</f>
        <v>0.21241379310344827</v>
      </c>
      <c r="I43" s="95"/>
      <c r="J43" s="197">
        <f>J42/J37</f>
        <v>0.19886363636363635</v>
      </c>
      <c r="K43" s="197">
        <f>K42/K37</f>
        <v>0.19444444444444445</v>
      </c>
      <c r="L43" s="197">
        <f>L42/L37</f>
        <v>0.21195652173913043</v>
      </c>
      <c r="M43" s="197">
        <f>M42/M37</f>
        <v>0.21164021164021163</v>
      </c>
      <c r="O43" s="198">
        <f>O42/O37</f>
        <v>0.20438957475994513</v>
      </c>
    </row>
    <row r="44" spans="1:15" x14ac:dyDescent="0.25">
      <c r="H44" s="94"/>
      <c r="O44" s="94"/>
    </row>
    <row r="45" spans="1:15" x14ac:dyDescent="0.25">
      <c r="A45" s="193" t="s">
        <v>103</v>
      </c>
      <c r="H45" s="94"/>
      <c r="O45" s="94"/>
    </row>
    <row r="46" spans="1:15" x14ac:dyDescent="0.25">
      <c r="A46" s="194" t="s">
        <v>95</v>
      </c>
      <c r="C46" s="110">
        <f>SUMIF('Segments Data'!$C$8:$Q$8,C$8,'Segments Data'!$C$14:$Q$14)</f>
        <v>305000000</v>
      </c>
      <c r="D46" s="110">
        <f>SUMIF('Segments Data'!$C$8:$Q$8,D$8,'Segments Data'!$C$14:$Q$14)</f>
        <v>289000000</v>
      </c>
      <c r="E46" s="110">
        <f>SUMIF('Segments Data'!$C$8:$Q$8,E$8,'Segments Data'!$C$14:$Q$14)</f>
        <v>282000000</v>
      </c>
      <c r="F46" s="110">
        <f>SUMIF('Segments Data'!$C$8:$Q$8,F$8,'Segments Data'!$C$14:$Q$14)</f>
        <v>261000000</v>
      </c>
      <c r="H46" s="111">
        <f>SUM(C46:F46)</f>
        <v>1137000000</v>
      </c>
      <c r="J46" s="110">
        <f>SUMIF('Segments Data'!$C$8:$Q$8,J$8,'Segments Data'!$C$14:$Q$14)</f>
        <v>256000000</v>
      </c>
      <c r="K46" s="110">
        <f>SUMIF('Segments Data'!$C$8:$Q$8,K$8,'Segments Data'!$C$14:$Q$14)</f>
        <v>240000000</v>
      </c>
      <c r="L46" s="110">
        <f>SUMIF('Segments Data'!$C$8:$Q$8,L$8,'Segments Data'!$C$14:$Q$14)</f>
        <v>163000000</v>
      </c>
      <c r="M46" s="110">
        <f>SUMIF('Segments Data'!$C$8:$Q$8,M$8,'Segments Data'!$C$14:$Q$14)</f>
        <v>107000000</v>
      </c>
      <c r="O46" s="111">
        <f>SUM(J46:M46)</f>
        <v>766000000</v>
      </c>
    </row>
    <row r="47" spans="1:15" x14ac:dyDescent="0.25">
      <c r="A47" s="194" t="s">
        <v>155</v>
      </c>
      <c r="C47" s="98">
        <v>-23000000</v>
      </c>
      <c r="D47" s="98">
        <v>-22000000</v>
      </c>
      <c r="E47" s="98">
        <v>-14000000</v>
      </c>
      <c r="F47" s="98">
        <v>0</v>
      </c>
      <c r="H47" s="99">
        <f>SUM(C47:F47)</f>
        <v>-59000000</v>
      </c>
      <c r="J47" s="98">
        <v>0</v>
      </c>
      <c r="K47" s="98">
        <v>0</v>
      </c>
      <c r="L47" s="98">
        <v>0</v>
      </c>
      <c r="M47" s="98">
        <v>0</v>
      </c>
      <c r="O47" s="99">
        <f>SUM(J47:M47)</f>
        <v>0</v>
      </c>
    </row>
    <row r="48" spans="1:15" x14ac:dyDescent="0.25">
      <c r="A48" s="195" t="s">
        <v>96</v>
      </c>
      <c r="C48" s="100">
        <v>-2000000</v>
      </c>
      <c r="D48" s="100">
        <v>-1000000</v>
      </c>
      <c r="E48" s="100">
        <v>-2000000</v>
      </c>
      <c r="F48" s="100">
        <v>-1000000</v>
      </c>
      <c r="H48" s="101">
        <f>SUM(C48:F48)</f>
        <v>-6000000</v>
      </c>
      <c r="J48" s="100">
        <v>0</v>
      </c>
      <c r="K48" s="100">
        <v>0</v>
      </c>
      <c r="L48" s="100">
        <v>0</v>
      </c>
      <c r="M48" s="100">
        <v>0</v>
      </c>
      <c r="O48" s="101">
        <f>SUM(J48:M48)</f>
        <v>0</v>
      </c>
    </row>
    <row r="49" spans="1:15" x14ac:dyDescent="0.25">
      <c r="A49" s="116" t="s">
        <v>104</v>
      </c>
      <c r="B49" s="116"/>
      <c r="C49" s="117">
        <f>SUM(C46:C48)</f>
        <v>280000000</v>
      </c>
      <c r="D49" s="117">
        <f>SUM(D46:D48)</f>
        <v>266000000</v>
      </c>
      <c r="E49" s="117">
        <f>SUM(E46:E48)</f>
        <v>266000000</v>
      </c>
      <c r="F49" s="117">
        <f>SUM(F46:F48)</f>
        <v>260000000</v>
      </c>
      <c r="H49" s="118">
        <f>SUM(H46:H48)</f>
        <v>1072000000</v>
      </c>
      <c r="J49" s="117">
        <f>SUM(J46:J48)</f>
        <v>256000000</v>
      </c>
      <c r="K49" s="117">
        <f>SUM(K46:K48)</f>
        <v>240000000</v>
      </c>
      <c r="L49" s="117">
        <f>SUM(L46:L48)</f>
        <v>163000000</v>
      </c>
      <c r="M49" s="117">
        <f>SUM(M46:M48)</f>
        <v>107000000</v>
      </c>
      <c r="O49" s="118">
        <f>SUM(O46:O48)</f>
        <v>766000000</v>
      </c>
    </row>
    <row r="50" spans="1:15" x14ac:dyDescent="0.25">
      <c r="A50" s="195" t="s">
        <v>158</v>
      </c>
      <c r="C50" s="100">
        <v>-256000000</v>
      </c>
      <c r="D50" s="100">
        <v>-246000000</v>
      </c>
      <c r="E50" s="100">
        <v>-246000000</v>
      </c>
      <c r="F50" s="100">
        <v>-249000000</v>
      </c>
      <c r="H50" s="101">
        <f>SUM(C50:F50)</f>
        <v>-997000000</v>
      </c>
      <c r="J50" s="100">
        <v>-248000000</v>
      </c>
      <c r="K50" s="100">
        <v>-238000000</v>
      </c>
      <c r="L50" s="100">
        <v>-162000000</v>
      </c>
      <c r="M50" s="100">
        <v>-104000000</v>
      </c>
      <c r="O50" s="101">
        <f>SUM(J50:M50)</f>
        <v>-752000000</v>
      </c>
    </row>
    <row r="51" spans="1:15" ht="15.75" thickBot="1" x14ac:dyDescent="0.3">
      <c r="A51" s="105" t="s">
        <v>97</v>
      </c>
      <c r="B51" s="105"/>
      <c r="C51" s="106">
        <f>SUM(C49:C50)</f>
        <v>24000000</v>
      </c>
      <c r="D51" s="106">
        <f>SUM(D49:D50)</f>
        <v>20000000</v>
      </c>
      <c r="E51" s="106">
        <f>SUM(E49:E50)</f>
        <v>20000000</v>
      </c>
      <c r="F51" s="106">
        <f>SUM(F49:F50)</f>
        <v>11000000</v>
      </c>
      <c r="H51" s="107">
        <f>SUM(H49:H50)</f>
        <v>75000000</v>
      </c>
      <c r="J51" s="106">
        <f>SUM(J49:J50)</f>
        <v>8000000</v>
      </c>
      <c r="K51" s="106">
        <f>SUM(K49:K50)</f>
        <v>2000000</v>
      </c>
      <c r="L51" s="106">
        <f>SUM(L49:L50)</f>
        <v>1000000</v>
      </c>
      <c r="M51" s="106">
        <f>SUM(M49:M50)</f>
        <v>3000000</v>
      </c>
      <c r="O51" s="107">
        <f>SUM(O49:O50)</f>
        <v>14000000</v>
      </c>
    </row>
    <row r="52" spans="1:15" ht="15.75" thickTop="1" x14ac:dyDescent="0.25">
      <c r="A52" s="108"/>
      <c r="B52" s="108"/>
      <c r="C52" s="108"/>
      <c r="D52" s="108"/>
      <c r="E52" s="108"/>
      <c r="F52" s="108"/>
      <c r="H52" s="109"/>
      <c r="J52" s="108"/>
      <c r="K52" s="108"/>
      <c r="L52" s="108"/>
      <c r="M52" s="108"/>
      <c r="O52" s="109"/>
    </row>
    <row r="53" spans="1:15" x14ac:dyDescent="0.25">
      <c r="A53" s="68" t="s">
        <v>98</v>
      </c>
      <c r="C53" s="110">
        <v>34000000</v>
      </c>
      <c r="D53" s="110">
        <v>33000000</v>
      </c>
      <c r="E53" s="110">
        <v>47000000</v>
      </c>
      <c r="F53" s="110">
        <v>30000000</v>
      </c>
      <c r="H53" s="111">
        <f>SUM(C53:F53)</f>
        <v>144000000</v>
      </c>
      <c r="J53" s="110">
        <v>36000000</v>
      </c>
      <c r="K53" s="110">
        <v>37000000</v>
      </c>
      <c r="L53" s="110">
        <v>10000000</v>
      </c>
      <c r="M53" s="110">
        <v>-3000000</v>
      </c>
      <c r="O53" s="111">
        <f>SUM(J53:M53)</f>
        <v>80000000</v>
      </c>
    </row>
    <row r="54" spans="1:15" x14ac:dyDescent="0.25">
      <c r="A54" s="68" t="s">
        <v>88</v>
      </c>
      <c r="C54" s="98">
        <v>5000000</v>
      </c>
      <c r="D54" s="98">
        <v>4000000</v>
      </c>
      <c r="E54" s="98">
        <v>3000000</v>
      </c>
      <c r="F54" s="98">
        <v>3000000</v>
      </c>
      <c r="H54" s="99">
        <f>SUM(C54:F54)</f>
        <v>15000000</v>
      </c>
      <c r="J54" s="98">
        <v>3000000</v>
      </c>
      <c r="K54" s="98">
        <v>3000000</v>
      </c>
      <c r="L54" s="98">
        <v>1000000</v>
      </c>
      <c r="M54" s="98">
        <v>3000000</v>
      </c>
      <c r="O54" s="99">
        <f>SUM(J54:M54)</f>
        <v>10000000</v>
      </c>
    </row>
    <row r="55" spans="1:15" x14ac:dyDescent="0.25">
      <c r="A55" s="68" t="s">
        <v>96</v>
      </c>
      <c r="C55" s="98">
        <v>0</v>
      </c>
      <c r="D55" s="98">
        <v>0</v>
      </c>
      <c r="E55" s="98">
        <v>0</v>
      </c>
      <c r="F55" s="98">
        <v>0</v>
      </c>
      <c r="H55" s="99">
        <f>SUM(C55:F55)</f>
        <v>0</v>
      </c>
      <c r="J55" s="98">
        <v>0</v>
      </c>
      <c r="K55" s="98">
        <v>0</v>
      </c>
      <c r="L55" s="98">
        <v>0</v>
      </c>
      <c r="M55" s="98">
        <v>0</v>
      </c>
      <c r="O55" s="99">
        <f>SUM(J55:M55)</f>
        <v>0</v>
      </c>
    </row>
    <row r="56" spans="1:15" x14ac:dyDescent="0.25">
      <c r="A56" s="68" t="s">
        <v>155</v>
      </c>
      <c r="C56" s="98">
        <v>-3000000</v>
      </c>
      <c r="D56" s="98">
        <v>-2000000</v>
      </c>
      <c r="E56" s="98">
        <v>-2000000</v>
      </c>
      <c r="F56" s="98">
        <v>0</v>
      </c>
      <c r="H56" s="99">
        <f>SUM(C56:F56)</f>
        <v>-7000000</v>
      </c>
      <c r="J56" s="98">
        <v>0</v>
      </c>
      <c r="K56" s="98">
        <v>0</v>
      </c>
      <c r="L56" s="98">
        <v>0</v>
      </c>
      <c r="M56" s="98">
        <v>0</v>
      </c>
      <c r="O56" s="99">
        <f>SUM(J56:M56)</f>
        <v>0</v>
      </c>
    </row>
    <row r="57" spans="1:15" x14ac:dyDescent="0.25">
      <c r="A57" s="69" t="s">
        <v>163</v>
      </c>
      <c r="C57" s="100">
        <v>0</v>
      </c>
      <c r="D57" s="100">
        <v>1000000</v>
      </c>
      <c r="E57" s="100">
        <v>0</v>
      </c>
      <c r="F57" s="100">
        <v>0</v>
      </c>
      <c r="H57" s="101">
        <f>SUM(C57:F57)</f>
        <v>1000000</v>
      </c>
      <c r="J57" s="100">
        <v>0</v>
      </c>
      <c r="K57" s="100">
        <v>0</v>
      </c>
      <c r="L57" s="100">
        <v>0</v>
      </c>
      <c r="M57" s="100">
        <v>0</v>
      </c>
      <c r="O57" s="101">
        <f>SUM(J57:M57)</f>
        <v>0</v>
      </c>
    </row>
    <row r="58" spans="1:15" x14ac:dyDescent="0.25">
      <c r="A58" s="116" t="s">
        <v>105</v>
      </c>
      <c r="B58" s="36"/>
      <c r="C58" s="117">
        <f>SUM(C53:C57)</f>
        <v>36000000</v>
      </c>
      <c r="D58" s="117">
        <f>SUM(D53:D57)</f>
        <v>36000000</v>
      </c>
      <c r="E58" s="117">
        <f>SUM(E53:E57)</f>
        <v>48000000</v>
      </c>
      <c r="F58" s="117">
        <f>SUM(F53:F57)</f>
        <v>33000000</v>
      </c>
      <c r="G58" s="36"/>
      <c r="H58" s="118">
        <f>SUM(H53:H57)</f>
        <v>153000000</v>
      </c>
      <c r="I58" s="36"/>
      <c r="J58" s="117">
        <f>SUM(J53:J57)</f>
        <v>39000000</v>
      </c>
      <c r="K58" s="117">
        <f>SUM(K53:K57)</f>
        <v>40000000</v>
      </c>
      <c r="L58" s="117">
        <f>SUM(L53:L57)</f>
        <v>11000000</v>
      </c>
      <c r="M58" s="117">
        <f>SUM(M53:M57)</f>
        <v>0</v>
      </c>
      <c r="N58" s="36"/>
      <c r="O58" s="118">
        <f>SUM(O53:O57)</f>
        <v>90000000</v>
      </c>
    </row>
    <row r="59" spans="1:15" x14ac:dyDescent="0.25">
      <c r="A59" s="68" t="s">
        <v>158</v>
      </c>
      <c r="C59" s="98">
        <v>-25000000</v>
      </c>
      <c r="D59" s="98">
        <v>-26000000</v>
      </c>
      <c r="E59" s="98">
        <v>-38000000</v>
      </c>
      <c r="F59" s="98">
        <v>-32000000</v>
      </c>
      <c r="H59" s="99">
        <f>SUM(C59:F59)</f>
        <v>-121000000</v>
      </c>
      <c r="J59" s="98">
        <v>-39000000</v>
      </c>
      <c r="K59" s="98">
        <v>-41000000</v>
      </c>
      <c r="L59" s="98">
        <v>-15000000</v>
      </c>
      <c r="M59" s="98">
        <v>-3000000</v>
      </c>
      <c r="O59" s="99">
        <f>SUM(J59:M59)</f>
        <v>-98000000</v>
      </c>
    </row>
    <row r="60" spans="1:15" x14ac:dyDescent="0.25">
      <c r="A60" s="69" t="s">
        <v>164</v>
      </c>
      <c r="C60" s="100">
        <v>-4000000</v>
      </c>
      <c r="D60" s="100">
        <v>-5000000</v>
      </c>
      <c r="E60" s="100">
        <v>-2000000</v>
      </c>
      <c r="F60" s="100">
        <v>-3000000</v>
      </c>
      <c r="H60" s="101">
        <f>SUM(C60:F60)</f>
        <v>-14000000</v>
      </c>
      <c r="J60" s="100">
        <v>-2000000</v>
      </c>
      <c r="K60" s="100">
        <v>-2000000</v>
      </c>
      <c r="L60" s="100">
        <v>0</v>
      </c>
      <c r="M60" s="100">
        <v>-3000000</v>
      </c>
      <c r="O60" s="101">
        <f>SUM(J60:M60)</f>
        <v>-7000000</v>
      </c>
    </row>
    <row r="61" spans="1:15" ht="15.75" thickBot="1" x14ac:dyDescent="0.3">
      <c r="A61" s="105" t="s">
        <v>99</v>
      </c>
      <c r="B61" s="105"/>
      <c r="C61" s="106">
        <f>SUM(C58:C60)</f>
        <v>7000000</v>
      </c>
      <c r="D61" s="106">
        <f>SUM(D58:D60)</f>
        <v>5000000</v>
      </c>
      <c r="E61" s="106">
        <f>SUM(E58:E60)</f>
        <v>8000000</v>
      </c>
      <c r="F61" s="106">
        <f>SUM(F58:F60)</f>
        <v>-2000000</v>
      </c>
      <c r="H61" s="107">
        <f>SUM(H58:H60)</f>
        <v>18000000</v>
      </c>
      <c r="J61" s="106">
        <f>SUM(J58:J60)</f>
        <v>-2000000</v>
      </c>
      <c r="K61" s="106">
        <f>SUM(K58:K60)</f>
        <v>-3000000</v>
      </c>
      <c r="L61" s="106">
        <f>SUM(L58:L60)</f>
        <v>-4000000</v>
      </c>
      <c r="M61" s="106">
        <f>SUM(M58:M60)</f>
        <v>-6000000</v>
      </c>
      <c r="O61" s="107">
        <f>SUM(O58:O60)</f>
        <v>-15000000</v>
      </c>
    </row>
    <row r="62" spans="1:15" ht="15.75" thickTop="1" x14ac:dyDescent="0.25">
      <c r="A62" s="196" t="s">
        <v>100</v>
      </c>
      <c r="B62" s="196"/>
      <c r="C62" s="197">
        <f>C61/C51</f>
        <v>0.29166666666666669</v>
      </c>
      <c r="D62" s="197">
        <f>D61/D51</f>
        <v>0.25</v>
      </c>
      <c r="E62" s="197">
        <f>E61/E51</f>
        <v>0.4</v>
      </c>
      <c r="F62" s="197">
        <f>F61/F51</f>
        <v>-0.18181818181818182</v>
      </c>
      <c r="H62" s="198">
        <f>H61/H51</f>
        <v>0.24</v>
      </c>
      <c r="J62" s="197">
        <f>J61/J51</f>
        <v>-0.25</v>
      </c>
      <c r="K62" s="197">
        <f>K61/K51</f>
        <v>-1.5</v>
      </c>
      <c r="L62" s="197">
        <f>L61/L51</f>
        <v>-4</v>
      </c>
      <c r="M62" s="196">
        <f>M61/M51</f>
        <v>-2</v>
      </c>
      <c r="O62" s="198">
        <f>O61/O51</f>
        <v>-1.0714285714285714</v>
      </c>
    </row>
    <row r="63" spans="1:15" x14ac:dyDescent="0.25"/>
    <row r="64" spans="1:15" x14ac:dyDescent="0.25">
      <c r="A64" s="193" t="s">
        <v>106</v>
      </c>
      <c r="H64" s="94"/>
      <c r="O64" s="94"/>
    </row>
    <row r="65" spans="1:15" x14ac:dyDescent="0.25">
      <c r="A65" s="194" t="s">
        <v>107</v>
      </c>
      <c r="C65" s="110">
        <f>'Segments Data'!C15</f>
        <v>0</v>
      </c>
      <c r="D65" s="110">
        <f>'Segments Data'!D15</f>
        <v>0</v>
      </c>
      <c r="E65" s="110">
        <f>'Segments Data'!E15</f>
        <v>0</v>
      </c>
      <c r="F65" s="110">
        <f>'Segments Data'!F15</f>
        <v>0</v>
      </c>
      <c r="H65" s="111">
        <f>SUM(C65:F65)</f>
        <v>0</v>
      </c>
      <c r="J65" s="110">
        <f>'Segments Data'!J15</f>
        <v>0</v>
      </c>
      <c r="K65" s="110">
        <f>'Segments Data'!K15</f>
        <v>0</v>
      </c>
      <c r="L65" s="110">
        <f>'Segments Data'!L15</f>
        <v>0</v>
      </c>
      <c r="M65" s="110">
        <f>'Segments Data'!M15</f>
        <v>0</v>
      </c>
      <c r="O65" s="111">
        <f>SUM(J65:M65)</f>
        <v>0</v>
      </c>
    </row>
    <row r="66" spans="1:15" x14ac:dyDescent="0.25">
      <c r="A66" s="195" t="s">
        <v>96</v>
      </c>
      <c r="B66" s="148"/>
      <c r="C66" s="100">
        <v>0</v>
      </c>
      <c r="D66" s="100">
        <v>0</v>
      </c>
      <c r="E66" s="100">
        <v>0</v>
      </c>
      <c r="F66" s="100">
        <v>0</v>
      </c>
      <c r="H66" s="101">
        <f>SUM(C66:F66)</f>
        <v>0</v>
      </c>
      <c r="J66" s="100">
        <v>0</v>
      </c>
      <c r="K66" s="100">
        <v>0</v>
      </c>
      <c r="L66" s="100">
        <v>0</v>
      </c>
      <c r="M66" s="100">
        <v>0</v>
      </c>
      <c r="O66" s="101">
        <f>SUM(J66:M66)</f>
        <v>0</v>
      </c>
    </row>
    <row r="67" spans="1:15" ht="15.75" thickBot="1" x14ac:dyDescent="0.3">
      <c r="A67" s="105" t="s">
        <v>108</v>
      </c>
      <c r="B67" s="105"/>
      <c r="C67" s="106">
        <f>SUM(C65:C66)</f>
        <v>0</v>
      </c>
      <c r="D67" s="106">
        <f>SUM(D65:D66)</f>
        <v>0</v>
      </c>
      <c r="E67" s="106">
        <f>SUM(E65:E66)</f>
        <v>0</v>
      </c>
      <c r="F67" s="106">
        <f>SUM(F65:F66)</f>
        <v>0</v>
      </c>
      <c r="G67" s="95"/>
      <c r="H67" s="107">
        <f>SUM(H65:H66)</f>
        <v>0</v>
      </c>
      <c r="I67" s="95"/>
      <c r="J67" s="106">
        <f>SUM(J65:J66)</f>
        <v>0</v>
      </c>
      <c r="K67" s="105" t="s">
        <v>109</v>
      </c>
      <c r="L67" s="106">
        <f>SUM(L65:L66)</f>
        <v>0</v>
      </c>
      <c r="M67" s="106">
        <f>SUM(M65:M66)</f>
        <v>0</v>
      </c>
      <c r="O67" s="107">
        <f>SUM(O65:O66)</f>
        <v>0</v>
      </c>
    </row>
    <row r="68" spans="1:15" ht="15.75" thickTop="1" x14ac:dyDescent="0.25">
      <c r="A68" s="108"/>
      <c r="B68" s="108"/>
      <c r="C68" s="108"/>
      <c r="D68" s="108"/>
      <c r="E68" s="108"/>
      <c r="F68" s="108"/>
      <c r="H68" s="109"/>
      <c r="J68" s="108"/>
      <c r="K68" s="108"/>
      <c r="L68" s="108"/>
      <c r="M68" s="108"/>
      <c r="O68" s="109"/>
    </row>
    <row r="69" spans="1:15" x14ac:dyDescent="0.25">
      <c r="A69" s="194" t="s">
        <v>110</v>
      </c>
      <c r="C69" s="110">
        <v>-221000000</v>
      </c>
      <c r="D69" s="110">
        <v>-201000000</v>
      </c>
      <c r="E69" s="110">
        <v>-197000000</v>
      </c>
      <c r="F69" s="110">
        <v>-183000000</v>
      </c>
      <c r="H69" s="111">
        <f>SUM(C69:F69)</f>
        <v>-802000000</v>
      </c>
      <c r="J69" s="110">
        <v>-176000000</v>
      </c>
      <c r="K69" s="110">
        <v>-172000000</v>
      </c>
      <c r="L69" s="110">
        <v>-168000000</v>
      </c>
      <c r="M69" s="110">
        <v>-179000000</v>
      </c>
      <c r="O69" s="111">
        <f>SUM(J69:M69)</f>
        <v>-695000000</v>
      </c>
    </row>
    <row r="70" spans="1:15" x14ac:dyDescent="0.25">
      <c r="A70" s="194" t="s">
        <v>111</v>
      </c>
      <c r="C70" s="98">
        <f>'Segments Data'!C46</f>
        <v>13000000</v>
      </c>
      <c r="D70" s="98">
        <f>'Segments Data'!D46</f>
        <v>16000000</v>
      </c>
      <c r="E70" s="98">
        <f>'Segments Data'!E46</f>
        <v>14000000</v>
      </c>
      <c r="F70" s="98">
        <f>'Segments Data'!F46</f>
        <v>14000000</v>
      </c>
      <c r="H70" s="99">
        <f>SUM(C70:F70)</f>
        <v>57000000</v>
      </c>
      <c r="J70" s="98">
        <f>'Segments Data'!J46</f>
        <v>10000000</v>
      </c>
      <c r="K70" s="98">
        <f>'Segments Data'!K46</f>
        <v>10000000</v>
      </c>
      <c r="L70" s="98">
        <f>'Segments Data'!L46</f>
        <v>14000000</v>
      </c>
      <c r="M70" s="98">
        <f>'Segments Data'!M46</f>
        <v>14000000</v>
      </c>
      <c r="O70" s="99">
        <f>SUM(J70:M70)</f>
        <v>48000000</v>
      </c>
    </row>
    <row r="71" spans="1:15" x14ac:dyDescent="0.25">
      <c r="A71" s="195" t="s">
        <v>96</v>
      </c>
      <c r="B71" s="148"/>
      <c r="C71" s="100">
        <v>0</v>
      </c>
      <c r="D71" s="100">
        <v>0</v>
      </c>
      <c r="E71" s="100">
        <v>0</v>
      </c>
      <c r="F71" s="100">
        <v>0</v>
      </c>
      <c r="H71" s="101">
        <f>SUM(C71:F71)</f>
        <v>0</v>
      </c>
      <c r="J71" s="100">
        <v>0</v>
      </c>
      <c r="K71" s="100">
        <v>0</v>
      </c>
      <c r="L71" s="100">
        <v>0</v>
      </c>
      <c r="M71" s="100">
        <v>0</v>
      </c>
      <c r="O71" s="101">
        <f>SUM(J71:M71)</f>
        <v>0</v>
      </c>
    </row>
    <row r="72" spans="1:15" ht="15.75" thickBot="1" x14ac:dyDescent="0.3">
      <c r="A72" s="105" t="s">
        <v>112</v>
      </c>
      <c r="B72" s="105"/>
      <c r="C72" s="106">
        <f>SUM(C69:C71)</f>
        <v>-208000000</v>
      </c>
      <c r="D72" s="106">
        <f>SUM(D69:D71)</f>
        <v>-185000000</v>
      </c>
      <c r="E72" s="106">
        <f>SUM(E69:E71)</f>
        <v>-183000000</v>
      </c>
      <c r="F72" s="106">
        <f>SUM(F69:F71)</f>
        <v>-169000000</v>
      </c>
      <c r="G72" s="95"/>
      <c r="H72" s="107">
        <f>SUM(H69:H71)</f>
        <v>-745000000</v>
      </c>
      <c r="J72" s="106">
        <f>SUM(J69:J71)</f>
        <v>-166000000</v>
      </c>
      <c r="K72" s="106">
        <f>SUM(K69:K71)</f>
        <v>-162000000</v>
      </c>
      <c r="L72" s="106">
        <f>SUM(L69:L71)</f>
        <v>-154000000</v>
      </c>
      <c r="M72" s="106">
        <f>SUM(M69:M71)</f>
        <v>-165000000</v>
      </c>
      <c r="O72" s="107">
        <f>SUM(O69:O71)</f>
        <v>-647000000</v>
      </c>
    </row>
    <row r="73" spans="1:15" ht="15.75" thickTop="1" x14ac:dyDescent="0.25"/>
    <row r="74" spans="1:15" ht="15.75" thickBot="1" x14ac:dyDescent="0.3">
      <c r="A74" s="95" t="s">
        <v>92</v>
      </c>
      <c r="C74" s="106">
        <f>SUM(C18,C31,C42,C61,C72)</f>
        <v>118000000</v>
      </c>
      <c r="D74" s="106">
        <f>SUM(D18,D31,D42,D61,D72)</f>
        <v>122000000</v>
      </c>
      <c r="E74" s="106">
        <f>SUM(E18,E31,E42,E61,E72)</f>
        <v>130000000</v>
      </c>
      <c r="F74" s="106">
        <f>SUM(F18,F31,F42,F61,F72)</f>
        <v>150000000</v>
      </c>
      <c r="H74" s="107">
        <f>SUM(H18,H31,H42,H61,H72)</f>
        <v>520000000</v>
      </c>
      <c r="J74" s="106">
        <f t="shared" ref="J74:O74" si="0">SUM(J18,J31,J42,J61,J72)</f>
        <v>120000000</v>
      </c>
      <c r="K74" s="106">
        <f t="shared" si="0"/>
        <v>123000000</v>
      </c>
      <c r="L74" s="106">
        <f t="shared" si="0"/>
        <v>142000000</v>
      </c>
      <c r="M74" s="106">
        <f t="shared" si="0"/>
        <v>150000000</v>
      </c>
      <c r="N74" s="106">
        <f t="shared" si="0"/>
        <v>0</v>
      </c>
      <c r="O74" s="107">
        <f t="shared" si="0"/>
        <v>535000000</v>
      </c>
    </row>
    <row r="75" spans="1:15" ht="15.75" thickTop="1" x14ac:dyDescent="0.25">
      <c r="C75" s="108"/>
      <c r="D75" s="108"/>
      <c r="E75" s="108"/>
      <c r="F75" s="108"/>
      <c r="H75" s="108"/>
      <c r="J75" s="108"/>
      <c r="K75" s="108"/>
      <c r="L75" s="108"/>
      <c r="M75" s="108"/>
      <c r="N75" s="108"/>
      <c r="O75" s="108"/>
    </row>
    <row r="76" spans="1:15" x14ac:dyDescent="0.25"/>
    <row r="77" spans="1:15" x14ac:dyDescent="0.25"/>
  </sheetData>
  <hyperlinks>
    <hyperlink ref="P1" location="Index!A1" display="Back" xr:uid="{683F58AB-59B1-45FE-B64B-961FF3CA4897}"/>
  </hyperlinks>
  <pageMargins left="0.75" right="0.75" top="1" bottom="1" header="0.5" footer="0.5"/>
  <pageSetup scale="56" fitToHeight="0" orientation="landscape" r:id="rId1"/>
  <rowBreaks count="1" manualBreakCount="1">
    <brk id="44"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A980-3DCE-4A0C-BB54-DA632C5225F3}">
  <dimension ref="A1:P39"/>
  <sheetViews>
    <sheetView showGridLines="0" zoomScale="80" zoomScaleNormal="80" workbookViewId="0">
      <pane ySplit="8" topLeftCell="A9" activePane="bottomLeft" state="frozen"/>
      <selection pane="bottomLeft"/>
    </sheetView>
  </sheetViews>
  <sheetFormatPr defaultColWidth="0" defaultRowHeight="12.75" zeroHeight="1" x14ac:dyDescent="0.2"/>
  <cols>
    <col min="1" max="1" width="47.5703125" style="207" customWidth="1"/>
    <col min="2" max="2" width="1.28515625" style="207" customWidth="1"/>
    <col min="3" max="6" width="12.85546875" style="207" customWidth="1"/>
    <col min="7" max="7" width="1.28515625" style="207" customWidth="1"/>
    <col min="8" max="8" width="12.85546875" style="207" customWidth="1"/>
    <col min="9" max="9" width="1.28515625" style="207" customWidth="1"/>
    <col min="10" max="13" width="12.85546875" style="207" customWidth="1"/>
    <col min="14" max="14" width="1.28515625" style="207" customWidth="1"/>
    <col min="15" max="16" width="12.85546875" style="207" customWidth="1"/>
    <col min="17" max="16384" width="12.85546875" style="207" hidden="1"/>
  </cols>
  <sheetData>
    <row r="1" spans="1:16" ht="29.25" customHeight="1" x14ac:dyDescent="0.2">
      <c r="A1" s="14"/>
      <c r="B1" s="1"/>
      <c r="C1" s="1"/>
      <c r="D1" s="1"/>
      <c r="E1" s="1"/>
      <c r="F1" s="1"/>
      <c r="G1" s="1"/>
      <c r="H1" s="1"/>
      <c r="I1" s="1"/>
      <c r="J1" s="1"/>
      <c r="K1" s="1"/>
      <c r="L1" s="1"/>
      <c r="M1" s="1"/>
      <c r="N1" s="1"/>
      <c r="O1" s="1"/>
      <c r="P1" s="32" t="s">
        <v>9</v>
      </c>
    </row>
    <row r="2" spans="1:16" x14ac:dyDescent="0.2">
      <c r="A2" s="1"/>
      <c r="B2" s="1"/>
      <c r="C2" s="1"/>
      <c r="D2" s="1"/>
      <c r="E2" s="1"/>
      <c r="F2" s="1"/>
      <c r="G2" s="1"/>
      <c r="H2" s="1"/>
      <c r="I2" s="1"/>
      <c r="J2" s="1"/>
      <c r="K2" s="1"/>
      <c r="L2" s="1"/>
      <c r="M2" s="1"/>
      <c r="N2" s="1"/>
      <c r="O2" s="1"/>
    </row>
    <row r="3" spans="1:16" x14ac:dyDescent="0.2">
      <c r="A3" s="1"/>
      <c r="B3" s="1"/>
      <c r="C3" s="1"/>
      <c r="D3" s="1"/>
      <c r="E3" s="1"/>
      <c r="F3" s="1"/>
      <c r="G3" s="1"/>
      <c r="H3" s="1"/>
      <c r="I3" s="1"/>
      <c r="J3" s="1"/>
      <c r="K3" s="1"/>
      <c r="L3" s="1"/>
      <c r="M3" s="1"/>
      <c r="N3" s="1"/>
      <c r="O3" s="1"/>
    </row>
    <row r="4" spans="1:16" x14ac:dyDescent="0.2">
      <c r="A4" s="1"/>
      <c r="B4" s="1"/>
      <c r="C4" s="1"/>
      <c r="D4" s="1"/>
      <c r="E4" s="1"/>
      <c r="F4" s="1"/>
      <c r="G4" s="1"/>
      <c r="H4" s="1"/>
      <c r="I4" s="1"/>
      <c r="J4" s="1"/>
      <c r="K4" s="1"/>
      <c r="L4" s="1"/>
      <c r="M4" s="1"/>
      <c r="N4" s="1"/>
      <c r="O4" s="1"/>
    </row>
    <row r="5" spans="1:16" x14ac:dyDescent="0.2">
      <c r="A5" s="1"/>
      <c r="B5" s="1"/>
      <c r="C5" s="1"/>
      <c r="D5" s="1"/>
      <c r="E5" s="1"/>
      <c r="F5" s="1"/>
      <c r="G5" s="1"/>
      <c r="H5" s="1"/>
      <c r="I5" s="1"/>
      <c r="J5" s="1"/>
      <c r="K5" s="1"/>
      <c r="L5" s="1"/>
      <c r="M5" s="1"/>
      <c r="N5" s="1"/>
      <c r="O5" s="1"/>
    </row>
    <row r="6" spans="1:16" ht="15" x14ac:dyDescent="0.25">
      <c r="A6" s="95" t="s">
        <v>8</v>
      </c>
      <c r="B6" s="26"/>
      <c r="C6" s="26"/>
      <c r="D6" s="26"/>
      <c r="E6" s="26"/>
      <c r="F6" s="26"/>
      <c r="G6" s="26"/>
      <c r="H6" s="26"/>
      <c r="I6" s="26"/>
      <c r="J6" s="26"/>
      <c r="K6" s="26"/>
      <c r="L6" s="26"/>
      <c r="M6" s="26"/>
      <c r="N6" s="26"/>
      <c r="O6" s="26"/>
    </row>
    <row r="7" spans="1:16" ht="15" x14ac:dyDescent="0.25">
      <c r="A7" s="95" t="s">
        <v>19</v>
      </c>
      <c r="B7" s="26"/>
      <c r="C7" s="26"/>
      <c r="D7" s="26"/>
      <c r="E7" s="26"/>
      <c r="F7" s="26"/>
      <c r="G7" s="26"/>
      <c r="H7" s="26"/>
      <c r="I7" s="26"/>
      <c r="J7" s="26"/>
      <c r="K7" s="26"/>
      <c r="L7" s="26"/>
      <c r="M7" s="26"/>
      <c r="N7" s="26"/>
      <c r="O7" s="26"/>
    </row>
    <row r="8" spans="1:16" ht="15" x14ac:dyDescent="0.25">
      <c r="A8" s="26"/>
      <c r="B8" s="26"/>
      <c r="C8" s="34" t="s">
        <v>122</v>
      </c>
      <c r="D8" s="34" t="s">
        <v>123</v>
      </c>
      <c r="E8" s="34" t="s">
        <v>124</v>
      </c>
      <c r="F8" s="34" t="s">
        <v>125</v>
      </c>
      <c r="G8" s="26"/>
      <c r="H8" s="35" t="s">
        <v>126</v>
      </c>
      <c r="I8" s="26"/>
      <c r="J8" s="34" t="s">
        <v>127</v>
      </c>
      <c r="K8" s="34" t="s">
        <v>128</v>
      </c>
      <c r="L8" s="34" t="s">
        <v>129</v>
      </c>
      <c r="M8" s="34" t="s">
        <v>130</v>
      </c>
      <c r="N8" s="26"/>
      <c r="O8" s="35" t="s">
        <v>131</v>
      </c>
    </row>
    <row r="9" spans="1:16" ht="15" x14ac:dyDescent="0.25">
      <c r="A9" s="126"/>
      <c r="B9" s="126"/>
      <c r="C9" s="126"/>
      <c r="D9" s="126"/>
      <c r="E9" s="126"/>
      <c r="F9" s="126"/>
      <c r="G9" s="26"/>
      <c r="H9" s="127"/>
      <c r="I9" s="26"/>
      <c r="J9" s="126"/>
      <c r="K9" s="126"/>
      <c r="L9" s="126"/>
      <c r="M9" s="126"/>
      <c r="N9" s="26"/>
      <c r="O9" s="127"/>
    </row>
    <row r="10" spans="1:16" ht="15" x14ac:dyDescent="0.25">
      <c r="A10" s="92" t="s">
        <v>113</v>
      </c>
      <c r="B10" s="26"/>
      <c r="C10" s="200">
        <f>SUM(C11:C14)</f>
        <v>1553000000</v>
      </c>
      <c r="D10" s="200">
        <f>SUM(D11:D14)</f>
        <v>1496000000</v>
      </c>
      <c r="E10" s="200">
        <f>SUM(E11:E14)</f>
        <v>1480000000</v>
      </c>
      <c r="F10" s="200">
        <f>SUM(F11:F14)</f>
        <v>1493000000</v>
      </c>
      <c r="G10" s="26"/>
      <c r="H10" s="201">
        <f>SUM(H11:H14)</f>
        <v>6022000000</v>
      </c>
      <c r="I10" s="26"/>
      <c r="J10" s="200">
        <f>SUM(J11:J14)</f>
        <v>1420000000</v>
      </c>
      <c r="K10" s="200">
        <f>SUM(K11:K14)</f>
        <v>1387000000</v>
      </c>
      <c r="L10" s="200">
        <f>SUM(L11:L14)</f>
        <v>1304000000</v>
      </c>
      <c r="M10" s="200">
        <f>SUM(M11:M14)</f>
        <v>1282000000</v>
      </c>
      <c r="N10" s="26"/>
      <c r="O10" s="201">
        <f>SUM(O11:O14)</f>
        <v>5393000000</v>
      </c>
    </row>
    <row r="11" spans="1:16" ht="15" x14ac:dyDescent="0.25">
      <c r="A11" s="68" t="s">
        <v>77</v>
      </c>
      <c r="B11" s="26"/>
      <c r="C11" s="103">
        <f>SUM(C17:C19)</f>
        <v>690000000</v>
      </c>
      <c r="D11" s="103">
        <f>SUM(D17:D19)</f>
        <v>662000000</v>
      </c>
      <c r="E11" s="103">
        <f>SUM(E17:E19)</f>
        <v>651000000</v>
      </c>
      <c r="F11" s="103">
        <f>SUM(F17:F19)</f>
        <v>682000000</v>
      </c>
      <c r="G11" s="26"/>
      <c r="H11" s="104">
        <f>SUM(C11:F11)</f>
        <v>2685000000</v>
      </c>
      <c r="I11" s="26"/>
      <c r="J11" s="103">
        <f>SUM(J17:J19)</f>
        <v>653000000</v>
      </c>
      <c r="K11" s="103">
        <f>SUM(K17:K19)</f>
        <v>626000000</v>
      </c>
      <c r="L11" s="103">
        <f>SUM(L17:L19)</f>
        <v>619000000</v>
      </c>
      <c r="M11" s="103">
        <f>SUM(M17:M19)</f>
        <v>649000000</v>
      </c>
      <c r="N11" s="26"/>
      <c r="O11" s="104">
        <f>SUM(O17:O19)</f>
        <v>2547000000</v>
      </c>
    </row>
    <row r="12" spans="1:16" ht="15" x14ac:dyDescent="0.25">
      <c r="A12" s="68" t="s">
        <v>78</v>
      </c>
      <c r="B12" s="26"/>
      <c r="C12" s="98">
        <v>370000000</v>
      </c>
      <c r="D12" s="98">
        <v>359000000</v>
      </c>
      <c r="E12" s="98">
        <v>352000000</v>
      </c>
      <c r="F12" s="98">
        <v>352000000</v>
      </c>
      <c r="G12" s="26"/>
      <c r="H12" s="99">
        <f>SUM(C12:F12)</f>
        <v>1433000000</v>
      </c>
      <c r="I12" s="26"/>
      <c r="J12" s="98">
        <v>335000000</v>
      </c>
      <c r="K12" s="98">
        <v>341000000</v>
      </c>
      <c r="L12" s="98">
        <v>338000000</v>
      </c>
      <c r="M12" s="98">
        <v>337000000</v>
      </c>
      <c r="N12" s="26"/>
      <c r="O12" s="99">
        <f>SUM(J12:M12)</f>
        <v>1351000000</v>
      </c>
    </row>
    <row r="13" spans="1:16" ht="15" x14ac:dyDescent="0.25">
      <c r="A13" s="68" t="s">
        <v>198</v>
      </c>
      <c r="B13" s="26"/>
      <c r="C13" s="98">
        <v>188000000</v>
      </c>
      <c r="D13" s="98">
        <v>186000000</v>
      </c>
      <c r="E13" s="98">
        <v>195000000</v>
      </c>
      <c r="F13" s="98">
        <v>198000000</v>
      </c>
      <c r="G13" s="26"/>
      <c r="H13" s="99">
        <f>SUM(C13:F13)</f>
        <v>767000000</v>
      </c>
      <c r="I13" s="26"/>
      <c r="J13" s="98">
        <v>176000000</v>
      </c>
      <c r="K13" s="98">
        <v>180000000</v>
      </c>
      <c r="L13" s="98">
        <v>184000000</v>
      </c>
      <c r="M13" s="98">
        <v>189000000</v>
      </c>
      <c r="N13" s="26"/>
      <c r="O13" s="99">
        <f>SUM(J13:M13)</f>
        <v>729000000</v>
      </c>
    </row>
    <row r="14" spans="1:16" ht="15" x14ac:dyDescent="0.25">
      <c r="A14" s="68" t="s">
        <v>114</v>
      </c>
      <c r="B14" s="26"/>
      <c r="C14" s="98">
        <f>C26</f>
        <v>305000000</v>
      </c>
      <c r="D14" s="98">
        <f>D26</f>
        <v>289000000</v>
      </c>
      <c r="E14" s="98">
        <f>E26</f>
        <v>282000000</v>
      </c>
      <c r="F14" s="98">
        <f>F26</f>
        <v>261000000</v>
      </c>
      <c r="G14" s="26"/>
      <c r="H14" s="99">
        <f>SUM(C14:F14)</f>
        <v>1137000000</v>
      </c>
      <c r="I14" s="26"/>
      <c r="J14" s="98">
        <f>J26</f>
        <v>256000000</v>
      </c>
      <c r="K14" s="98">
        <f>K26</f>
        <v>240000000</v>
      </c>
      <c r="L14" s="98">
        <f>L26</f>
        <v>163000000</v>
      </c>
      <c r="M14" s="98">
        <f>M26</f>
        <v>107000000</v>
      </c>
      <c r="N14" s="26"/>
      <c r="O14" s="99">
        <f>O26</f>
        <v>766000000</v>
      </c>
    </row>
    <row r="15" spans="1:16" ht="15" x14ac:dyDescent="0.25">
      <c r="A15" s="26"/>
      <c r="B15" s="26"/>
      <c r="C15" s="26"/>
      <c r="D15" s="26"/>
      <c r="E15" s="26"/>
      <c r="F15" s="26"/>
      <c r="G15" s="26"/>
      <c r="H15" s="94"/>
      <c r="I15" s="26"/>
      <c r="J15" s="26"/>
      <c r="K15" s="26"/>
      <c r="L15" s="26"/>
      <c r="M15" s="26"/>
      <c r="N15" s="26"/>
      <c r="O15" s="94"/>
    </row>
    <row r="16" spans="1:16" ht="15" x14ac:dyDescent="0.25">
      <c r="A16" s="92" t="s">
        <v>77</v>
      </c>
      <c r="B16" s="26"/>
      <c r="C16" s="200">
        <f>SUM(C17:C19)</f>
        <v>690000000</v>
      </c>
      <c r="D16" s="200">
        <f>SUM(D17:D19)</f>
        <v>662000000</v>
      </c>
      <c r="E16" s="200">
        <f>SUM(E17:E19)</f>
        <v>651000000</v>
      </c>
      <c r="F16" s="200">
        <f>SUM(F17:F19)</f>
        <v>682000000</v>
      </c>
      <c r="G16" s="26"/>
      <c r="H16" s="201">
        <f>SUM(H17:H19)</f>
        <v>2685000000</v>
      </c>
      <c r="I16" s="26"/>
      <c r="J16" s="200">
        <f>SUM(J17:J19)</f>
        <v>653000000</v>
      </c>
      <c r="K16" s="200">
        <f>SUM(K17:K19)</f>
        <v>626000000</v>
      </c>
      <c r="L16" s="200">
        <f>SUM(L17:L19)</f>
        <v>619000000</v>
      </c>
      <c r="M16" s="200">
        <f>SUM(M17:M19)</f>
        <v>649000000</v>
      </c>
      <c r="N16" s="26"/>
      <c r="O16" s="201">
        <f>SUM(O17:O19)</f>
        <v>2547000000</v>
      </c>
    </row>
    <row r="17" spans="1:15" ht="15" x14ac:dyDescent="0.25">
      <c r="A17" s="68" t="s">
        <v>192</v>
      </c>
      <c r="B17" s="26"/>
      <c r="C17" s="103">
        <v>237000000</v>
      </c>
      <c r="D17" s="103">
        <v>213000000</v>
      </c>
      <c r="E17" s="103">
        <v>218000000</v>
      </c>
      <c r="F17" s="103">
        <v>229000000</v>
      </c>
      <c r="G17" s="26"/>
      <c r="H17" s="104">
        <f>SUM(C17:F17)</f>
        <v>897000000</v>
      </c>
      <c r="I17" s="26"/>
      <c r="J17" s="103">
        <v>219000000</v>
      </c>
      <c r="K17" s="103">
        <v>199000000</v>
      </c>
      <c r="L17" s="103">
        <v>209000000</v>
      </c>
      <c r="M17" s="103">
        <v>225000000</v>
      </c>
      <c r="N17" s="26"/>
      <c r="O17" s="104">
        <f>SUM(J17:M17)</f>
        <v>852000000</v>
      </c>
    </row>
    <row r="18" spans="1:15" ht="15" x14ac:dyDescent="0.25">
      <c r="A18" s="68" t="s">
        <v>193</v>
      </c>
      <c r="B18" s="26"/>
      <c r="C18" s="98">
        <v>189000000</v>
      </c>
      <c r="D18" s="98">
        <v>188000000</v>
      </c>
      <c r="E18" s="98">
        <v>182000000</v>
      </c>
      <c r="F18" s="98">
        <v>196000000</v>
      </c>
      <c r="G18" s="26"/>
      <c r="H18" s="99">
        <f>SUM(C18:F18)</f>
        <v>755000000</v>
      </c>
      <c r="I18" s="26"/>
      <c r="J18" s="98">
        <v>186000000</v>
      </c>
      <c r="K18" s="98">
        <v>189000000</v>
      </c>
      <c r="L18" s="98">
        <v>182000000</v>
      </c>
      <c r="M18" s="98">
        <v>197000000</v>
      </c>
      <c r="N18" s="26"/>
      <c r="O18" s="99">
        <f>SUM(J18:M18)</f>
        <v>754000000</v>
      </c>
    </row>
    <row r="19" spans="1:15" ht="15" x14ac:dyDescent="0.25">
      <c r="A19" s="68" t="s">
        <v>115</v>
      </c>
      <c r="B19" s="26"/>
      <c r="C19" s="100">
        <f>SUM(C20:C24)</f>
        <v>264000000</v>
      </c>
      <c r="D19" s="100">
        <f>SUM(D20:D24)</f>
        <v>261000000</v>
      </c>
      <c r="E19" s="100">
        <f>SUM(E20:E24)</f>
        <v>251000000</v>
      </c>
      <c r="F19" s="100">
        <f>SUM(F20:F24)</f>
        <v>257000000</v>
      </c>
      <c r="G19" s="26"/>
      <c r="H19" s="101">
        <f>SUM(H20:H24)</f>
        <v>1033000000</v>
      </c>
      <c r="I19" s="26"/>
      <c r="J19" s="100">
        <f>SUM(J20:J24)</f>
        <v>248000000</v>
      </c>
      <c r="K19" s="100">
        <f>SUM(K20:K24)</f>
        <v>238000000</v>
      </c>
      <c r="L19" s="100">
        <f>SUM(L20:L24)</f>
        <v>228000000</v>
      </c>
      <c r="M19" s="100">
        <f>SUM(M20:M24)</f>
        <v>227000000</v>
      </c>
      <c r="N19" s="26"/>
      <c r="O19" s="101">
        <f>SUM(O20:O24)</f>
        <v>941000000</v>
      </c>
    </row>
    <row r="20" spans="1:15" ht="15" x14ac:dyDescent="0.25">
      <c r="A20" s="202" t="s">
        <v>194</v>
      </c>
      <c r="B20" s="26"/>
      <c r="C20" s="103">
        <v>47000000</v>
      </c>
      <c r="D20" s="103">
        <v>48000000</v>
      </c>
      <c r="E20" s="103">
        <v>48000000</v>
      </c>
      <c r="F20" s="103">
        <v>44000000</v>
      </c>
      <c r="G20" s="26"/>
      <c r="H20" s="104">
        <f t="shared" ref="H20:H24" si="0">SUM(C20:F20)</f>
        <v>187000000</v>
      </c>
      <c r="I20" s="26"/>
      <c r="J20" s="103">
        <v>40000000</v>
      </c>
      <c r="K20" s="103">
        <v>44000000</v>
      </c>
      <c r="L20" s="103">
        <v>34000000</v>
      </c>
      <c r="M20" s="103">
        <v>32000000</v>
      </c>
      <c r="N20" s="26"/>
      <c r="O20" s="104">
        <f t="shared" ref="O20:O24" si="1">SUM(J20:M20)</f>
        <v>150000000</v>
      </c>
    </row>
    <row r="21" spans="1:15" ht="15" x14ac:dyDescent="0.25">
      <c r="A21" s="202" t="s">
        <v>195</v>
      </c>
      <c r="B21" s="26"/>
      <c r="C21" s="98">
        <v>59000000</v>
      </c>
      <c r="D21" s="98">
        <v>57000000</v>
      </c>
      <c r="E21" s="98">
        <v>55000000</v>
      </c>
      <c r="F21" s="98">
        <v>58000000</v>
      </c>
      <c r="G21" s="26"/>
      <c r="H21" s="99">
        <f t="shared" si="0"/>
        <v>229000000</v>
      </c>
      <c r="I21" s="26"/>
      <c r="J21" s="98">
        <v>55000000</v>
      </c>
      <c r="K21" s="98">
        <v>52000000</v>
      </c>
      <c r="L21" s="98">
        <v>49000000</v>
      </c>
      <c r="M21" s="98">
        <v>50000000</v>
      </c>
      <c r="N21" s="26"/>
      <c r="O21" s="99">
        <f t="shared" si="1"/>
        <v>206000000</v>
      </c>
    </row>
    <row r="22" spans="1:15" ht="15" x14ac:dyDescent="0.25">
      <c r="A22" s="202" t="s">
        <v>196</v>
      </c>
      <c r="B22" s="26"/>
      <c r="C22" s="98">
        <v>40000000</v>
      </c>
      <c r="D22" s="98">
        <v>39000000</v>
      </c>
      <c r="E22" s="98">
        <v>38000000</v>
      </c>
      <c r="F22" s="98">
        <v>37000000</v>
      </c>
      <c r="G22" s="26"/>
      <c r="H22" s="99">
        <f t="shared" si="0"/>
        <v>154000000</v>
      </c>
      <c r="I22" s="26"/>
      <c r="J22" s="98">
        <v>37000000</v>
      </c>
      <c r="K22" s="98">
        <v>33000000</v>
      </c>
      <c r="L22" s="98">
        <v>33000000</v>
      </c>
      <c r="M22" s="98">
        <v>32000000</v>
      </c>
      <c r="N22" s="26"/>
      <c r="O22" s="99">
        <f t="shared" si="1"/>
        <v>135000000</v>
      </c>
    </row>
    <row r="23" spans="1:15" ht="15" x14ac:dyDescent="0.25">
      <c r="A23" s="202" t="s">
        <v>197</v>
      </c>
      <c r="B23" s="26"/>
      <c r="C23" s="50">
        <v>57000000</v>
      </c>
      <c r="D23" s="50">
        <v>58000000</v>
      </c>
      <c r="E23" s="50">
        <v>55000000</v>
      </c>
      <c r="F23" s="50">
        <v>60000000</v>
      </c>
      <c r="G23" s="26"/>
      <c r="H23" s="99">
        <f t="shared" si="0"/>
        <v>230000000</v>
      </c>
      <c r="I23" s="26"/>
      <c r="J23" s="50">
        <v>61000000</v>
      </c>
      <c r="K23" s="50">
        <v>57000000</v>
      </c>
      <c r="L23" s="50">
        <v>63000000</v>
      </c>
      <c r="M23" s="50">
        <v>63000000</v>
      </c>
      <c r="N23" s="26"/>
      <c r="O23" s="99">
        <f t="shared" si="1"/>
        <v>244000000</v>
      </c>
    </row>
    <row r="24" spans="1:15" ht="15" x14ac:dyDescent="0.25">
      <c r="A24" s="202" t="s">
        <v>69</v>
      </c>
      <c r="B24" s="26"/>
      <c r="C24" s="50">
        <v>61000000</v>
      </c>
      <c r="D24" s="50">
        <v>59000000</v>
      </c>
      <c r="E24" s="50">
        <v>55000000</v>
      </c>
      <c r="F24" s="50">
        <v>58000000</v>
      </c>
      <c r="G24" s="26"/>
      <c r="H24" s="99">
        <f t="shared" si="0"/>
        <v>233000000</v>
      </c>
      <c r="I24" s="26"/>
      <c r="J24" s="50">
        <v>55000000</v>
      </c>
      <c r="K24" s="50">
        <v>52000000</v>
      </c>
      <c r="L24" s="50">
        <v>49000000</v>
      </c>
      <c r="M24" s="50">
        <v>50000000</v>
      </c>
      <c r="N24" s="26"/>
      <c r="O24" s="99">
        <f t="shared" si="1"/>
        <v>206000000</v>
      </c>
    </row>
    <row r="25" spans="1:15" ht="15" x14ac:dyDescent="0.25">
      <c r="A25" s="26"/>
      <c r="B25" s="26"/>
      <c r="C25" s="26"/>
      <c r="D25" s="26"/>
      <c r="E25" s="26"/>
      <c r="F25" s="26"/>
      <c r="G25" s="26"/>
      <c r="H25" s="94"/>
      <c r="I25" s="26"/>
      <c r="J25" s="26"/>
      <c r="K25" s="26"/>
      <c r="L25" s="26"/>
      <c r="M25" s="26"/>
      <c r="N25" s="26"/>
      <c r="O25" s="94"/>
    </row>
    <row r="26" spans="1:15" ht="15" x14ac:dyDescent="0.25">
      <c r="A26" s="92" t="s">
        <v>114</v>
      </c>
      <c r="B26" s="26"/>
      <c r="C26" s="200">
        <f>SUM(C27:C28)</f>
        <v>305000000</v>
      </c>
      <c r="D26" s="200">
        <f>SUM(D27:D28)</f>
        <v>289000000</v>
      </c>
      <c r="E26" s="200">
        <f>SUM(E27:E28)</f>
        <v>282000000</v>
      </c>
      <c r="F26" s="200">
        <f>SUM(F27:F28)</f>
        <v>261000000</v>
      </c>
      <c r="G26" s="26"/>
      <c r="H26" s="201">
        <f>SUM(H27:H28)</f>
        <v>1137000000</v>
      </c>
      <c r="I26" s="26"/>
      <c r="J26" s="200">
        <f>SUM(J27:J28)</f>
        <v>256000000</v>
      </c>
      <c r="K26" s="200">
        <f>SUM(K27:K28)</f>
        <v>240000000</v>
      </c>
      <c r="L26" s="200">
        <f>SUM(L27:L28)</f>
        <v>163000000</v>
      </c>
      <c r="M26" s="200">
        <f>SUM(M27:M28)</f>
        <v>107000000</v>
      </c>
      <c r="N26" s="26"/>
      <c r="O26" s="201">
        <f>SUM(O27:O28)</f>
        <v>766000000</v>
      </c>
    </row>
    <row r="27" spans="1:15" ht="15" x14ac:dyDescent="0.25">
      <c r="A27" s="68" t="s">
        <v>116</v>
      </c>
      <c r="B27" s="26"/>
      <c r="C27" s="103">
        <v>281000000</v>
      </c>
      <c r="D27" s="103">
        <v>269000000</v>
      </c>
      <c r="E27" s="103">
        <v>262000000</v>
      </c>
      <c r="F27" s="103">
        <v>250000000</v>
      </c>
      <c r="G27" s="26"/>
      <c r="H27" s="104">
        <f>SUM(C27:F27)</f>
        <v>1062000000</v>
      </c>
      <c r="I27" s="26"/>
      <c r="J27" s="103">
        <v>248000000</v>
      </c>
      <c r="K27" s="103">
        <v>238000000</v>
      </c>
      <c r="L27" s="103">
        <v>162000000</v>
      </c>
      <c r="M27" s="103">
        <v>104000000</v>
      </c>
      <c r="N27" s="26"/>
      <c r="O27" s="104">
        <f>SUM(J27:M27)</f>
        <v>752000000</v>
      </c>
    </row>
    <row r="28" spans="1:15" ht="15" x14ac:dyDescent="0.25">
      <c r="A28" s="68" t="s">
        <v>117</v>
      </c>
      <c r="B28" s="26"/>
      <c r="C28" s="98">
        <v>24000000</v>
      </c>
      <c r="D28" s="98">
        <v>20000000</v>
      </c>
      <c r="E28" s="98">
        <v>20000000</v>
      </c>
      <c r="F28" s="98">
        <v>11000000</v>
      </c>
      <c r="G28" s="26"/>
      <c r="H28" s="99">
        <f>SUM(C28:F28)</f>
        <v>75000000</v>
      </c>
      <c r="I28" s="26"/>
      <c r="J28" s="98">
        <v>8000000</v>
      </c>
      <c r="K28" s="98">
        <v>2000000</v>
      </c>
      <c r="L28" s="98">
        <v>1000000</v>
      </c>
      <c r="M28" s="98">
        <v>3000000</v>
      </c>
      <c r="N28" s="26"/>
      <c r="O28" s="99">
        <f>SUM(J28:M28)</f>
        <v>14000000</v>
      </c>
    </row>
    <row r="29" spans="1:15" x14ac:dyDescent="0.2"/>
    <row r="30" spans="1:15" hidden="1" x14ac:dyDescent="0.2"/>
    <row r="31" spans="1:15" hidden="1" x14ac:dyDescent="0.2"/>
    <row r="32" spans="1:15" hidden="1" x14ac:dyDescent="0.2"/>
    <row r="33" hidden="1" x14ac:dyDescent="0.2"/>
    <row r="34" hidden="1" x14ac:dyDescent="0.2"/>
    <row r="35" hidden="1" x14ac:dyDescent="0.2"/>
    <row r="36" hidden="1" x14ac:dyDescent="0.2"/>
    <row r="37" hidden="1" x14ac:dyDescent="0.2"/>
    <row r="38" hidden="1" x14ac:dyDescent="0.2"/>
    <row r="39" hidden="1" x14ac:dyDescent="0.2"/>
  </sheetData>
  <hyperlinks>
    <hyperlink ref="P1" location="Index!A1" display="Back" xr:uid="{0C3BC206-367E-4619-A4E9-83C06801905F}"/>
  </hyperlink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D7484-7E14-4DD1-9FB7-79F84CAD6604}">
  <sheetPr>
    <pageSetUpPr fitToPage="1"/>
  </sheetPr>
  <dimension ref="A1:Q42"/>
  <sheetViews>
    <sheetView showGridLines="0" zoomScale="80" zoomScaleNormal="80" workbookViewId="0"/>
  </sheetViews>
  <sheetFormatPr defaultColWidth="0" defaultRowHeight="15" zeroHeight="1" x14ac:dyDescent="0.25"/>
  <cols>
    <col min="1" max="1" width="4" style="26" customWidth="1"/>
    <col min="2" max="2" width="58.7109375" style="26" customWidth="1"/>
    <col min="3" max="3" width="0.85546875" style="26" customWidth="1"/>
    <col min="4" max="7" width="12.85546875" style="26" customWidth="1"/>
    <col min="8" max="8" width="0.85546875" style="26" customWidth="1"/>
    <col min="9" max="9" width="12.85546875" style="26" customWidth="1"/>
    <col min="10" max="10" width="0.85546875" style="26" customWidth="1"/>
    <col min="11" max="14" width="12.85546875" style="26" customWidth="1"/>
    <col min="15" max="15" width="0.85546875" style="1" customWidth="1"/>
    <col min="16" max="16" width="12.85546875" style="26" customWidth="1"/>
    <col min="17" max="17" width="13.7109375" style="1" customWidth="1"/>
    <col min="18" max="16384" width="13.7109375" style="1" hidden="1"/>
  </cols>
  <sheetData>
    <row r="1" spans="1:17" x14ac:dyDescent="0.25"/>
    <row r="2" spans="1:17" x14ac:dyDescent="0.25">
      <c r="L2" s="33"/>
      <c r="Q2" s="32" t="s">
        <v>9</v>
      </c>
    </row>
    <row r="3" spans="1:17" x14ac:dyDescent="0.25"/>
    <row r="4" spans="1:17" x14ac:dyDescent="0.25"/>
    <row r="5" spans="1:17" ht="12.75" customHeight="1" x14ac:dyDescent="0.25">
      <c r="A5" s="216" t="s">
        <v>10</v>
      </c>
      <c r="B5" s="216"/>
    </row>
    <row r="6" spans="1:17" ht="12.75" customHeight="1" x14ac:dyDescent="0.25">
      <c r="A6" s="217" t="s">
        <v>11</v>
      </c>
      <c r="B6" s="217"/>
      <c r="D6" s="34" t="s">
        <v>122</v>
      </c>
      <c r="E6" s="34" t="s">
        <v>123</v>
      </c>
      <c r="F6" s="34" t="s">
        <v>124</v>
      </c>
      <c r="G6" s="34" t="s">
        <v>125</v>
      </c>
      <c r="I6" s="35" t="s">
        <v>126</v>
      </c>
      <c r="K6" s="34" t="s">
        <v>127</v>
      </c>
      <c r="L6" s="34" t="s">
        <v>128</v>
      </c>
      <c r="M6" s="34" t="s">
        <v>129</v>
      </c>
      <c r="N6" s="34" t="s">
        <v>130</v>
      </c>
      <c r="P6" s="35" t="s">
        <v>131</v>
      </c>
    </row>
    <row r="7" spans="1:17" x14ac:dyDescent="0.25">
      <c r="A7" s="36"/>
      <c r="B7" s="36"/>
      <c r="C7" s="36"/>
      <c r="D7" s="36"/>
      <c r="E7" s="36"/>
      <c r="F7" s="36"/>
      <c r="G7" s="36"/>
      <c r="I7" s="37"/>
      <c r="K7" s="36"/>
      <c r="L7" s="36"/>
      <c r="M7" s="36"/>
      <c r="N7" s="36"/>
      <c r="P7" s="37"/>
    </row>
    <row r="8" spans="1:17" x14ac:dyDescent="0.25">
      <c r="B8" s="38" t="s">
        <v>20</v>
      </c>
      <c r="D8" s="39">
        <v>1553000000</v>
      </c>
      <c r="E8" s="39">
        <v>1496000000</v>
      </c>
      <c r="F8" s="39">
        <v>1480000000</v>
      </c>
      <c r="G8" s="39">
        <v>1493000000</v>
      </c>
      <c r="I8" s="40">
        <v>6022000000</v>
      </c>
      <c r="K8" s="39">
        <v>1420000000</v>
      </c>
      <c r="L8" s="39">
        <v>1387000000</v>
      </c>
      <c r="M8" s="39">
        <v>1304000000</v>
      </c>
      <c r="N8" s="39">
        <v>1282000000</v>
      </c>
      <c r="P8" s="40">
        <f>SUM(K8:N8)</f>
        <v>5393000000</v>
      </c>
    </row>
    <row r="9" spans="1:17" ht="29.1" customHeight="1" x14ac:dyDescent="0.25">
      <c r="B9" s="41" t="s">
        <v>133</v>
      </c>
      <c r="D9" s="42">
        <v>1233000000</v>
      </c>
      <c r="E9" s="42">
        <v>1185000000</v>
      </c>
      <c r="F9" s="42">
        <v>1158000000</v>
      </c>
      <c r="G9" s="42">
        <v>1154000000</v>
      </c>
      <c r="I9" s="43">
        <v>4730000000</v>
      </c>
      <c r="K9" s="42">
        <v>1115000000</v>
      </c>
      <c r="L9" s="42">
        <v>1073000000</v>
      </c>
      <c r="M9" s="42">
        <v>1005000000</v>
      </c>
      <c r="N9" s="42">
        <v>989000000</v>
      </c>
      <c r="P9" s="43">
        <f>SUM(K9:N9)</f>
        <v>4182000000</v>
      </c>
    </row>
    <row r="10" spans="1:17" ht="15.75" thickBot="1" x14ac:dyDescent="0.3">
      <c r="B10" s="44" t="s">
        <v>21</v>
      </c>
      <c r="D10" s="45">
        <f>D8-D9</f>
        <v>320000000</v>
      </c>
      <c r="E10" s="45">
        <f>E8-E9</f>
        <v>311000000</v>
      </c>
      <c r="F10" s="45">
        <f>F8-F9</f>
        <v>322000000</v>
      </c>
      <c r="G10" s="45">
        <f>G8-G9</f>
        <v>339000000</v>
      </c>
      <c r="I10" s="46">
        <f>I8-I9</f>
        <v>1292000000</v>
      </c>
      <c r="K10" s="45">
        <f>K8-K9</f>
        <v>305000000</v>
      </c>
      <c r="L10" s="45">
        <f>L8-L9</f>
        <v>314000000</v>
      </c>
      <c r="M10" s="45">
        <f>M8-M9</f>
        <v>299000000</v>
      </c>
      <c r="N10" s="45">
        <f>N8-N9</f>
        <v>293000000</v>
      </c>
      <c r="P10" s="46">
        <f>P8-P9</f>
        <v>1211000000</v>
      </c>
    </row>
    <row r="11" spans="1:17" ht="15.75" thickTop="1" x14ac:dyDescent="0.25">
      <c r="B11" s="47"/>
      <c r="D11" s="47"/>
      <c r="E11" s="47"/>
      <c r="F11" s="47"/>
      <c r="G11" s="47"/>
      <c r="I11" s="48"/>
      <c r="K11" s="47"/>
      <c r="L11" s="47"/>
      <c r="M11" s="47"/>
      <c r="N11" s="47"/>
      <c r="P11" s="48"/>
    </row>
    <row r="12" spans="1:17" ht="12.75" customHeight="1" x14ac:dyDescent="0.25">
      <c r="A12" s="218" t="s">
        <v>12</v>
      </c>
      <c r="B12" s="218"/>
      <c r="I12" s="49"/>
      <c r="P12" s="49"/>
    </row>
    <row r="13" spans="1:17" ht="29.1" customHeight="1" x14ac:dyDescent="0.25">
      <c r="B13" s="33" t="s">
        <v>134</v>
      </c>
      <c r="D13" s="50">
        <v>4000000</v>
      </c>
      <c r="E13" s="50">
        <v>3000000</v>
      </c>
      <c r="F13" s="50">
        <v>3000000</v>
      </c>
      <c r="G13" s="50">
        <v>2000000</v>
      </c>
      <c r="I13" s="51">
        <v>12000000</v>
      </c>
      <c r="K13" s="50">
        <v>2000000</v>
      </c>
      <c r="L13" s="50">
        <v>3000000</v>
      </c>
      <c r="M13" s="50">
        <v>2000000</v>
      </c>
      <c r="N13" s="50">
        <v>4000000</v>
      </c>
      <c r="P13" s="51">
        <f t="shared" ref="P13:P23" si="0">SUM(K13:N13)</f>
        <v>11000000</v>
      </c>
    </row>
    <row r="14" spans="1:17" ht="29.1" customHeight="1" x14ac:dyDescent="0.25">
      <c r="B14" s="33" t="s">
        <v>135</v>
      </c>
      <c r="D14" s="50">
        <v>166000000</v>
      </c>
      <c r="E14" s="50">
        <v>153000000</v>
      </c>
      <c r="F14" s="50">
        <v>144000000</v>
      </c>
      <c r="G14" s="50">
        <v>148000000</v>
      </c>
      <c r="I14" s="51">
        <v>611000000</v>
      </c>
      <c r="K14" s="50">
        <v>143000000</v>
      </c>
      <c r="L14" s="50">
        <v>145000000</v>
      </c>
      <c r="M14" s="50">
        <v>139000000</v>
      </c>
      <c r="N14" s="50">
        <v>133000000</v>
      </c>
      <c r="P14" s="51">
        <f t="shared" si="0"/>
        <v>560000000</v>
      </c>
    </row>
    <row r="15" spans="1:17" ht="16.7" customHeight="1" x14ac:dyDescent="0.25">
      <c r="B15" s="33" t="s">
        <v>136</v>
      </c>
      <c r="D15" s="50">
        <v>18000000</v>
      </c>
      <c r="E15" s="50">
        <v>36000000</v>
      </c>
      <c r="F15" s="50">
        <v>22000000</v>
      </c>
      <c r="G15" s="50">
        <v>25000000</v>
      </c>
      <c r="I15" s="51">
        <v>101000000</v>
      </c>
      <c r="K15" s="50">
        <v>20000000</v>
      </c>
      <c r="L15" s="50">
        <v>17000000</v>
      </c>
      <c r="M15" s="50">
        <v>31000000</v>
      </c>
      <c r="N15" s="50">
        <v>13000000</v>
      </c>
      <c r="P15" s="51">
        <f t="shared" si="0"/>
        <v>81000000</v>
      </c>
    </row>
    <row r="16" spans="1:17" ht="16.7" customHeight="1" x14ac:dyDescent="0.25">
      <c r="B16" s="33" t="s">
        <v>137</v>
      </c>
      <c r="D16" s="50">
        <v>125000000</v>
      </c>
      <c r="E16" s="50">
        <v>129000000</v>
      </c>
      <c r="F16" s="50">
        <v>122000000</v>
      </c>
      <c r="G16" s="50">
        <v>119000000</v>
      </c>
      <c r="I16" s="51">
        <v>495000000</v>
      </c>
      <c r="K16" s="50">
        <v>116000000</v>
      </c>
      <c r="L16" s="50">
        <v>116000000</v>
      </c>
      <c r="M16" s="50">
        <v>113000000</v>
      </c>
      <c r="N16" s="50">
        <v>115000000</v>
      </c>
      <c r="P16" s="51">
        <f t="shared" si="0"/>
        <v>460000000</v>
      </c>
    </row>
    <row r="17" spans="1:16" ht="16.7" customHeight="1" x14ac:dyDescent="0.25">
      <c r="B17" s="33" t="s">
        <v>138</v>
      </c>
      <c r="D17" s="50">
        <v>0</v>
      </c>
      <c r="E17" s="50">
        <v>0</v>
      </c>
      <c r="F17" s="50">
        <v>0</v>
      </c>
      <c r="G17" s="50">
        <v>0</v>
      </c>
      <c r="I17" s="51">
        <v>0</v>
      </c>
      <c r="K17" s="50">
        <v>0</v>
      </c>
      <c r="L17" s="50">
        <v>0</v>
      </c>
      <c r="M17" s="50">
        <v>0</v>
      </c>
      <c r="N17" s="50">
        <v>0</v>
      </c>
      <c r="P17" s="51">
        <f t="shared" si="0"/>
        <v>0</v>
      </c>
    </row>
    <row r="18" spans="1:16" x14ac:dyDescent="0.25">
      <c r="B18" s="33" t="s">
        <v>139</v>
      </c>
      <c r="D18" s="50">
        <v>36000000</v>
      </c>
      <c r="E18" s="50">
        <v>34000000</v>
      </c>
      <c r="F18" s="50">
        <v>35000000</v>
      </c>
      <c r="G18" s="50">
        <v>32000000</v>
      </c>
      <c r="I18" s="51">
        <v>137000000</v>
      </c>
      <c r="K18" s="50">
        <v>33000000</v>
      </c>
      <c r="L18" s="50">
        <v>37000000</v>
      </c>
      <c r="M18" s="50">
        <v>22000000</v>
      </c>
      <c r="N18" s="50">
        <v>20000000</v>
      </c>
      <c r="P18" s="51">
        <f t="shared" si="0"/>
        <v>112000000</v>
      </c>
    </row>
    <row r="19" spans="1:16" x14ac:dyDescent="0.25">
      <c r="B19" s="33" t="s">
        <v>140</v>
      </c>
      <c r="D19" s="50">
        <v>5000000</v>
      </c>
      <c r="E19" s="50">
        <v>1000000</v>
      </c>
      <c r="F19" s="50">
        <v>2000000</v>
      </c>
      <c r="G19" s="50">
        <v>4000000</v>
      </c>
      <c r="I19" s="51">
        <v>12000000</v>
      </c>
      <c r="K19" s="50">
        <v>0</v>
      </c>
      <c r="L19" s="50">
        <v>0</v>
      </c>
      <c r="M19" s="50">
        <v>0</v>
      </c>
      <c r="N19" s="50">
        <v>0</v>
      </c>
      <c r="P19" s="51">
        <f t="shared" si="0"/>
        <v>0</v>
      </c>
    </row>
    <row r="20" spans="1:16" x14ac:dyDescent="0.25">
      <c r="B20" s="33" t="s">
        <v>141</v>
      </c>
      <c r="D20" s="50">
        <v>0</v>
      </c>
      <c r="E20" s="50">
        <v>-25000000</v>
      </c>
      <c r="F20" s="50">
        <v>-16000000</v>
      </c>
      <c r="G20" s="50">
        <v>-1000000</v>
      </c>
      <c r="I20" s="51">
        <v>-42000000</v>
      </c>
      <c r="K20" s="50">
        <v>15000000</v>
      </c>
      <c r="L20" s="50">
        <v>-60000000</v>
      </c>
      <c r="M20" s="50">
        <v>54000000</v>
      </c>
      <c r="N20" s="50">
        <v>33000000</v>
      </c>
      <c r="P20" s="51">
        <f t="shared" si="0"/>
        <v>42000000</v>
      </c>
    </row>
    <row r="21" spans="1:16" x14ac:dyDescent="0.25">
      <c r="B21" s="33" t="s">
        <v>142</v>
      </c>
      <c r="D21" s="50">
        <v>-11000000</v>
      </c>
      <c r="E21" s="50">
        <v>-9000000</v>
      </c>
      <c r="F21" s="50">
        <v>6000000</v>
      </c>
      <c r="G21" s="50">
        <v>3000000</v>
      </c>
      <c r="I21" s="51">
        <v>-11000000</v>
      </c>
      <c r="K21" s="50">
        <v>31000000</v>
      </c>
      <c r="L21" s="50">
        <v>4000000</v>
      </c>
      <c r="M21" s="50">
        <v>78000000</v>
      </c>
      <c r="N21" s="50">
        <v>114000000</v>
      </c>
      <c r="P21" s="51">
        <f t="shared" si="0"/>
        <v>227000000</v>
      </c>
    </row>
    <row r="22" spans="1:16" x14ac:dyDescent="0.25">
      <c r="B22" s="33" t="s">
        <v>57</v>
      </c>
      <c r="D22" s="50">
        <v>0</v>
      </c>
      <c r="E22" s="50">
        <v>0</v>
      </c>
      <c r="F22" s="50">
        <v>0</v>
      </c>
      <c r="G22" s="50">
        <v>0</v>
      </c>
      <c r="H22" s="33"/>
      <c r="I22" s="51">
        <v>0</v>
      </c>
      <c r="K22" s="50">
        <v>0</v>
      </c>
      <c r="L22" s="50">
        <v>0</v>
      </c>
      <c r="M22" s="50">
        <v>108000000</v>
      </c>
      <c r="N22" s="50">
        <v>0</v>
      </c>
      <c r="P22" s="51">
        <f t="shared" si="0"/>
        <v>108000000</v>
      </c>
    </row>
    <row r="23" spans="1:16" x14ac:dyDescent="0.25">
      <c r="B23" s="52" t="s">
        <v>143</v>
      </c>
      <c r="D23" s="42">
        <v>-1000000</v>
      </c>
      <c r="E23" s="42">
        <v>0</v>
      </c>
      <c r="F23" s="42">
        <v>-9000000</v>
      </c>
      <c r="G23" s="42">
        <v>3000000</v>
      </c>
      <c r="I23" s="43">
        <v>-7000000</v>
      </c>
      <c r="K23" s="42">
        <v>-1000000</v>
      </c>
      <c r="L23" s="42">
        <v>-2000000</v>
      </c>
      <c r="M23" s="42">
        <v>4000000</v>
      </c>
      <c r="N23" s="42">
        <v>4000000</v>
      </c>
      <c r="P23" s="43">
        <f t="shared" si="0"/>
        <v>5000000</v>
      </c>
    </row>
    <row r="24" spans="1:16" ht="15.75" thickBot="1" x14ac:dyDescent="0.3">
      <c r="A24" s="215" t="s">
        <v>13</v>
      </c>
      <c r="B24" s="215"/>
      <c r="D24" s="45">
        <f>SUM(D13:D23)</f>
        <v>342000000</v>
      </c>
      <c r="E24" s="45">
        <f>SUM(E13:E23)</f>
        <v>322000000</v>
      </c>
      <c r="F24" s="45">
        <f>SUM(F13:F23)</f>
        <v>309000000</v>
      </c>
      <c r="G24" s="45">
        <f>SUM(G13:G23)</f>
        <v>335000000</v>
      </c>
      <c r="I24" s="46">
        <f>SUM(I13:I23)</f>
        <v>1308000000</v>
      </c>
      <c r="K24" s="45">
        <f>SUM(K13:K23)</f>
        <v>359000000</v>
      </c>
      <c r="L24" s="45">
        <f>SUM(L13:L23)</f>
        <v>260000000</v>
      </c>
      <c r="M24" s="45">
        <f>SUM(M13:M23)</f>
        <v>551000000</v>
      </c>
      <c r="N24" s="45">
        <f>SUM(N13:N23)</f>
        <v>436000000</v>
      </c>
      <c r="P24" s="46">
        <f>SUM(P13:P23)</f>
        <v>1606000000</v>
      </c>
    </row>
    <row r="25" spans="1:16" ht="15.75" thickTop="1" x14ac:dyDescent="0.25">
      <c r="A25" s="47"/>
      <c r="B25" s="47"/>
      <c r="D25" s="47"/>
      <c r="E25" s="47"/>
      <c r="F25" s="47"/>
      <c r="G25" s="47"/>
      <c r="I25" s="48"/>
      <c r="K25" s="47"/>
      <c r="L25" s="47"/>
      <c r="M25" s="47"/>
      <c r="N25" s="47"/>
      <c r="P25" s="48"/>
    </row>
    <row r="26" spans="1:16" ht="12.75" customHeight="1" x14ac:dyDescent="0.25">
      <c r="A26" s="218" t="s">
        <v>144</v>
      </c>
      <c r="B26" s="218"/>
      <c r="D26" s="50">
        <f>D10-D24</f>
        <v>-22000000</v>
      </c>
      <c r="E26" s="50">
        <f>E10-E24</f>
        <v>-11000000</v>
      </c>
      <c r="F26" s="50">
        <f>F10-F24</f>
        <v>13000000</v>
      </c>
      <c r="G26" s="50">
        <f>G10-G24</f>
        <v>4000000</v>
      </c>
      <c r="I26" s="51">
        <f>I10-I24</f>
        <v>-16000000</v>
      </c>
      <c r="K26" s="50">
        <f>K10-K24</f>
        <v>-54000000</v>
      </c>
      <c r="L26" s="50">
        <f>L10-L24</f>
        <v>54000000</v>
      </c>
      <c r="M26" s="50">
        <f>M10-M24</f>
        <v>-252000000</v>
      </c>
      <c r="N26" s="50">
        <f>N10-N24</f>
        <v>-143000000</v>
      </c>
      <c r="P26" s="51">
        <f>SUM(K26:N26)</f>
        <v>-395000000</v>
      </c>
    </row>
    <row r="27" spans="1:16" x14ac:dyDescent="0.25">
      <c r="B27" s="52" t="s">
        <v>34</v>
      </c>
      <c r="D27" s="42">
        <v>-12000000</v>
      </c>
      <c r="E27" s="42">
        <v>-7000000</v>
      </c>
      <c r="F27" s="42">
        <v>30000000</v>
      </c>
      <c r="G27" s="42">
        <v>-204000000</v>
      </c>
      <c r="I27" s="43">
        <v>-193000000</v>
      </c>
      <c r="K27" s="42">
        <v>-4000000</v>
      </c>
      <c r="L27" s="42">
        <v>43000000</v>
      </c>
      <c r="M27" s="42">
        <v>-15000000</v>
      </c>
      <c r="N27" s="42">
        <v>-3000000</v>
      </c>
      <c r="P27" s="43">
        <f>SUM(K27:N27)</f>
        <v>21000000</v>
      </c>
    </row>
    <row r="28" spans="1:16" ht="15.75" thickBot="1" x14ac:dyDescent="0.3">
      <c r="A28" s="215" t="s">
        <v>145</v>
      </c>
      <c r="B28" s="215"/>
      <c r="D28" s="45">
        <f>D26-D27</f>
        <v>-10000000</v>
      </c>
      <c r="E28" s="45">
        <f>E26-E27</f>
        <v>-4000000</v>
      </c>
      <c r="F28" s="45">
        <f>F26-F27</f>
        <v>-17000000</v>
      </c>
      <c r="G28" s="45">
        <f>G26-G27</f>
        <v>208000000</v>
      </c>
      <c r="I28" s="46">
        <f>I26-I27</f>
        <v>177000000</v>
      </c>
      <c r="K28" s="45">
        <f>K26-K27</f>
        <v>-50000000</v>
      </c>
      <c r="L28" s="45">
        <f>L26-L27</f>
        <v>11000000</v>
      </c>
      <c r="M28" s="45">
        <f>M26-M27</f>
        <v>-237000000</v>
      </c>
      <c r="N28" s="45">
        <f>N26-N27</f>
        <v>-140000000</v>
      </c>
      <c r="P28" s="46">
        <f>P26-P27</f>
        <v>-416000000</v>
      </c>
    </row>
    <row r="29" spans="1:16" ht="15.75" thickTop="1" x14ac:dyDescent="0.25">
      <c r="A29" s="47"/>
      <c r="B29" s="47"/>
      <c r="D29" s="47"/>
      <c r="E29" s="47"/>
      <c r="F29" s="47"/>
      <c r="G29" s="47"/>
      <c r="I29" s="48"/>
      <c r="K29" s="47"/>
      <c r="L29" s="47"/>
      <c r="M29" s="47"/>
      <c r="N29" s="47"/>
      <c r="P29" s="48"/>
    </row>
    <row r="30" spans="1:16" x14ac:dyDescent="0.25">
      <c r="B30" s="33" t="s">
        <v>146</v>
      </c>
      <c r="D30" s="50">
        <v>4000000</v>
      </c>
      <c r="E30" s="50">
        <v>0</v>
      </c>
      <c r="F30" s="50">
        <v>0</v>
      </c>
      <c r="G30" s="50">
        <v>0</v>
      </c>
      <c r="I30" s="51">
        <v>4000000</v>
      </c>
      <c r="K30" s="50">
        <v>0</v>
      </c>
      <c r="L30" s="50">
        <v>0</v>
      </c>
      <c r="M30" s="50">
        <v>0</v>
      </c>
      <c r="N30" s="50">
        <v>0</v>
      </c>
      <c r="P30" s="51">
        <f>SUM(K30:N30)</f>
        <v>0</v>
      </c>
    </row>
    <row r="31" spans="1:16" x14ac:dyDescent="0.25">
      <c r="I31" s="53"/>
      <c r="P31" s="53"/>
    </row>
    <row r="32" spans="1:16" ht="15.75" thickBot="1" x14ac:dyDescent="0.3">
      <c r="A32" s="215" t="s">
        <v>147</v>
      </c>
      <c r="B32" s="215"/>
      <c r="D32" s="54">
        <f>D28+D30</f>
        <v>-6000000</v>
      </c>
      <c r="E32" s="54">
        <f>E28+E30</f>
        <v>-4000000</v>
      </c>
      <c r="F32" s="54">
        <f>F28+F30</f>
        <v>-17000000</v>
      </c>
      <c r="G32" s="54">
        <f>G28+G30</f>
        <v>208000000</v>
      </c>
      <c r="I32" s="55">
        <f>I28+I30</f>
        <v>181000000</v>
      </c>
      <c r="K32" s="54">
        <f>K28+K30</f>
        <v>-50000000</v>
      </c>
      <c r="L32" s="54">
        <f>L28+L30</f>
        <v>11000000</v>
      </c>
      <c r="M32" s="54">
        <f>M28+M30</f>
        <v>-237000000</v>
      </c>
      <c r="N32" s="54">
        <f>N28+N30</f>
        <v>-140000000</v>
      </c>
      <c r="P32" s="55">
        <f>P28+P30</f>
        <v>-416000000</v>
      </c>
    </row>
    <row r="33" spans="1:16" ht="15.75" thickTop="1" x14ac:dyDescent="0.25">
      <c r="A33" s="47"/>
      <c r="B33" s="47"/>
      <c r="D33" s="47"/>
      <c r="E33" s="47"/>
      <c r="F33" s="47"/>
      <c r="G33" s="47"/>
      <c r="I33" s="48"/>
      <c r="K33" s="47"/>
      <c r="L33" s="47"/>
      <c r="M33" s="47"/>
      <c r="N33" s="47"/>
      <c r="P33" s="48"/>
    </row>
    <row r="34" spans="1:16" ht="12.75" customHeight="1" x14ac:dyDescent="0.25">
      <c r="A34" s="220" t="s">
        <v>14</v>
      </c>
      <c r="B34" s="220"/>
      <c r="I34" s="49"/>
      <c r="P34" s="49"/>
    </row>
    <row r="35" spans="1:16" ht="12.75" customHeight="1" x14ac:dyDescent="0.25">
      <c r="A35" s="216" t="s">
        <v>148</v>
      </c>
      <c r="B35" s="216"/>
      <c r="D35" s="56">
        <v>-0.06</v>
      </c>
      <c r="E35" s="56">
        <v>-0.03</v>
      </c>
      <c r="F35" s="56">
        <v>-0.09</v>
      </c>
      <c r="G35" s="56">
        <v>0.98</v>
      </c>
      <c r="I35" s="57">
        <v>0.81</v>
      </c>
      <c r="K35" s="56">
        <v>-0.26</v>
      </c>
      <c r="L35" s="56">
        <v>0.04</v>
      </c>
      <c r="M35" s="56">
        <v>-1.1599999999999999</v>
      </c>
      <c r="N35" s="56">
        <v>-0.69</v>
      </c>
      <c r="P35" s="57">
        <f>-2.06</f>
        <v>-2.06</v>
      </c>
    </row>
    <row r="36" spans="1:16" ht="12.75" customHeight="1" x14ac:dyDescent="0.25">
      <c r="A36" s="217" t="s">
        <v>149</v>
      </c>
      <c r="B36" s="217"/>
      <c r="D36" s="58">
        <v>0.02</v>
      </c>
      <c r="E36" s="58">
        <v>0</v>
      </c>
      <c r="F36" s="58">
        <v>0</v>
      </c>
      <c r="G36" s="58">
        <v>0</v>
      </c>
      <c r="I36" s="59">
        <v>0.02</v>
      </c>
      <c r="K36" s="58">
        <v>0</v>
      </c>
      <c r="L36" s="58">
        <v>0</v>
      </c>
      <c r="M36" s="58">
        <v>0</v>
      </c>
      <c r="N36" s="58">
        <v>0</v>
      </c>
      <c r="P36" s="59">
        <f>SUM(K36:N36)</f>
        <v>0</v>
      </c>
    </row>
    <row r="37" spans="1:16" ht="15.75" thickBot="1" x14ac:dyDescent="0.3">
      <c r="A37" s="215" t="s">
        <v>15</v>
      </c>
      <c r="B37" s="215"/>
      <c r="D37" s="60">
        <f>SUM(D35:D36)</f>
        <v>-3.9999999999999994E-2</v>
      </c>
      <c r="E37" s="60">
        <f>SUM(E35:E36)</f>
        <v>-0.03</v>
      </c>
      <c r="F37" s="60">
        <f>SUM(F35:F36)</f>
        <v>-0.09</v>
      </c>
      <c r="G37" s="60">
        <f>SUM(G35:G36)</f>
        <v>0.98</v>
      </c>
      <c r="I37" s="61">
        <f>SUM(I35:I36)</f>
        <v>0.83000000000000007</v>
      </c>
      <c r="K37" s="60">
        <f>SUM(K35:K36)</f>
        <v>-0.26</v>
      </c>
      <c r="L37" s="60">
        <f>SUM(L35:L36)</f>
        <v>0.04</v>
      </c>
      <c r="M37" s="60">
        <f>SUM(M35:M36)</f>
        <v>-1.1599999999999999</v>
      </c>
      <c r="N37" s="60">
        <f>SUM(N35:N36)</f>
        <v>-0.69</v>
      </c>
      <c r="P37" s="61">
        <f>-2.06</f>
        <v>-2.06</v>
      </c>
    </row>
    <row r="38" spans="1:16" ht="15.75" thickTop="1" x14ac:dyDescent="0.25">
      <c r="A38" s="47"/>
      <c r="B38" s="47"/>
      <c r="D38" s="47"/>
      <c r="E38" s="47"/>
      <c r="F38" s="47"/>
      <c r="G38" s="47"/>
      <c r="I38" s="48"/>
      <c r="K38" s="47"/>
      <c r="L38" s="47"/>
      <c r="M38" s="47"/>
      <c r="N38" s="47"/>
      <c r="P38" s="48"/>
    </row>
    <row r="39" spans="1:16" ht="12.75" customHeight="1" x14ac:dyDescent="0.25">
      <c r="A39" s="216" t="s">
        <v>16</v>
      </c>
      <c r="B39" s="216"/>
      <c r="D39" s="62">
        <v>203400000</v>
      </c>
      <c r="E39" s="62">
        <v>203673000</v>
      </c>
      <c r="F39" s="62">
        <v>204356000</v>
      </c>
      <c r="G39" s="62">
        <v>212873000</v>
      </c>
      <c r="I39" s="63">
        <v>206693000</v>
      </c>
      <c r="K39" s="62">
        <v>205093000</v>
      </c>
      <c r="L39" s="62">
        <v>208889000</v>
      </c>
      <c r="M39" s="62">
        <v>206605000</v>
      </c>
      <c r="N39" s="62">
        <v>207103000</v>
      </c>
      <c r="P39" s="63">
        <v>206056000</v>
      </c>
    </row>
    <row r="40" spans="1:16" x14ac:dyDescent="0.25"/>
    <row r="41" spans="1:16" ht="30" customHeight="1" x14ac:dyDescent="0.25">
      <c r="A41" s="216" t="s">
        <v>17</v>
      </c>
      <c r="B41" s="216"/>
      <c r="C41" s="216"/>
      <c r="D41" s="216"/>
      <c r="E41" s="216"/>
      <c r="F41" s="216"/>
      <c r="G41" s="216"/>
      <c r="H41" s="216"/>
      <c r="I41" s="216"/>
      <c r="J41" s="216"/>
      <c r="K41" s="216"/>
      <c r="L41" s="216"/>
      <c r="P41" s="1"/>
    </row>
    <row r="42" spans="1:16" x14ac:dyDescent="0.25">
      <c r="A42" s="219"/>
      <c r="B42" s="219"/>
    </row>
  </sheetData>
  <mergeCells count="14">
    <mergeCell ref="A41:L41"/>
    <mergeCell ref="A42:B42"/>
    <mergeCell ref="A32:B32"/>
    <mergeCell ref="A34:B34"/>
    <mergeCell ref="A35:B35"/>
    <mergeCell ref="A36:B36"/>
    <mergeCell ref="A37:B37"/>
    <mergeCell ref="A39:B39"/>
    <mergeCell ref="A28:B28"/>
    <mergeCell ref="A5:B5"/>
    <mergeCell ref="A6:B6"/>
    <mergeCell ref="A12:B12"/>
    <mergeCell ref="A24:B24"/>
    <mergeCell ref="A26:B26"/>
  </mergeCells>
  <hyperlinks>
    <hyperlink ref="Q2" location="Index!A1" display="Back" xr:uid="{BB355044-F381-462D-9FB2-FD0F00923F49}"/>
  </hyperlinks>
  <pageMargins left="0.75" right="0.75" top="1" bottom="1" header="0.5" footer="0.5"/>
  <pageSetup scale="5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31DB-E0BB-4DBD-96AE-AFC9D1F803ED}">
  <sheetPr>
    <pageSetUpPr fitToPage="1"/>
  </sheetPr>
  <dimension ref="A1:P95"/>
  <sheetViews>
    <sheetView showGridLines="0" zoomScale="80" zoomScaleNormal="80" workbookViewId="0"/>
  </sheetViews>
  <sheetFormatPr defaultColWidth="0" defaultRowHeight="12.75" zeroHeight="1" x14ac:dyDescent="0.2"/>
  <cols>
    <col min="1" max="1" width="56.42578125" style="1" customWidth="1"/>
    <col min="2" max="2" width="0.85546875" style="1" customWidth="1"/>
    <col min="3" max="6" width="12.85546875" style="1" customWidth="1"/>
    <col min="7" max="7" width="0.85546875" style="1" customWidth="1"/>
    <col min="8" max="8" width="12.85546875" style="1" customWidth="1"/>
    <col min="9" max="9" width="0.85546875" style="1" customWidth="1"/>
    <col min="10" max="13" width="12.85546875" style="1" customWidth="1"/>
    <col min="14" max="14" width="0.85546875" style="1" customWidth="1"/>
    <col min="15" max="15" width="12.85546875" style="1" customWidth="1"/>
    <col min="16" max="16" width="13.7109375" style="1" customWidth="1"/>
    <col min="17" max="16384" width="13.7109375" style="1" hidden="1"/>
  </cols>
  <sheetData>
    <row r="1" spans="1:16" x14ac:dyDescent="0.2">
      <c r="L1" s="2"/>
    </row>
    <row r="2" spans="1:16" x14ac:dyDescent="0.2">
      <c r="P2" s="32" t="s">
        <v>9</v>
      </c>
    </row>
    <row r="3" spans="1:16" x14ac:dyDescent="0.2"/>
    <row r="4" spans="1:16" x14ac:dyDescent="0.2"/>
    <row r="5" spans="1:16" x14ac:dyDescent="0.2"/>
    <row r="6" spans="1:16" ht="30" customHeight="1" x14ac:dyDescent="0.25">
      <c r="A6" s="64" t="s">
        <v>18</v>
      </c>
      <c r="B6" s="26"/>
      <c r="C6" s="26"/>
      <c r="D6" s="26"/>
      <c r="E6" s="26"/>
      <c r="F6" s="26"/>
      <c r="G6" s="26"/>
      <c r="H6" s="26"/>
      <c r="I6" s="26"/>
      <c r="J6" s="26"/>
      <c r="K6" s="26"/>
      <c r="L6" s="26"/>
      <c r="M6" s="26"/>
      <c r="O6" s="26"/>
    </row>
    <row r="7" spans="1:16" ht="15" x14ac:dyDescent="0.25">
      <c r="A7" s="38" t="s">
        <v>19</v>
      </c>
      <c r="B7" s="26"/>
      <c r="C7" s="26"/>
      <c r="D7" s="26"/>
      <c r="E7" s="26"/>
      <c r="F7" s="26"/>
      <c r="G7" s="26"/>
      <c r="H7" s="26"/>
      <c r="I7" s="26"/>
      <c r="J7" s="26"/>
      <c r="K7" s="26"/>
      <c r="L7" s="26"/>
      <c r="M7" s="26"/>
      <c r="O7" s="26"/>
    </row>
    <row r="8" spans="1:16" ht="15" x14ac:dyDescent="0.25">
      <c r="A8" s="26"/>
      <c r="B8" s="26"/>
      <c r="C8" s="34" t="s">
        <v>122</v>
      </c>
      <c r="D8" s="34" t="s">
        <v>123</v>
      </c>
      <c r="E8" s="34" t="s">
        <v>124</v>
      </c>
      <c r="F8" s="34" t="s">
        <v>125</v>
      </c>
      <c r="G8" s="26"/>
      <c r="H8" s="35" t="s">
        <v>126</v>
      </c>
      <c r="I8" s="26"/>
      <c r="J8" s="34" t="s">
        <v>127</v>
      </c>
      <c r="K8" s="34" t="s">
        <v>128</v>
      </c>
      <c r="L8" s="34" t="s">
        <v>129</v>
      </c>
      <c r="M8" s="34" t="s">
        <v>130</v>
      </c>
      <c r="O8" s="35" t="s">
        <v>131</v>
      </c>
    </row>
    <row r="9" spans="1:16" ht="15" x14ac:dyDescent="0.25">
      <c r="A9" s="36"/>
      <c r="B9" s="36"/>
      <c r="C9" s="36"/>
      <c r="D9" s="36"/>
      <c r="E9" s="36"/>
      <c r="F9" s="36"/>
      <c r="G9" s="26"/>
      <c r="H9" s="37"/>
      <c r="I9" s="26"/>
      <c r="J9" s="36"/>
      <c r="K9" s="36"/>
      <c r="L9" s="36"/>
      <c r="M9" s="36"/>
      <c r="O9" s="37"/>
    </row>
    <row r="10" spans="1:16" ht="15.75" thickBot="1" x14ac:dyDescent="0.3">
      <c r="A10" s="65" t="s">
        <v>20</v>
      </c>
      <c r="B10" s="26"/>
      <c r="C10" s="66">
        <v>1553000000</v>
      </c>
      <c r="D10" s="66">
        <v>1496000000</v>
      </c>
      <c r="E10" s="66">
        <v>1480000000</v>
      </c>
      <c r="F10" s="66">
        <v>1493000000</v>
      </c>
      <c r="G10" s="26"/>
      <c r="H10" s="67">
        <v>6022000000</v>
      </c>
      <c r="I10" s="26"/>
      <c r="J10" s="66">
        <v>1420000000</v>
      </c>
      <c r="K10" s="66">
        <v>1387000000</v>
      </c>
      <c r="L10" s="66">
        <v>1304000000</v>
      </c>
      <c r="M10" s="66">
        <v>1282000000</v>
      </c>
      <c r="O10" s="67">
        <f>SUM(J10:M10)</f>
        <v>5393000000</v>
      </c>
    </row>
    <row r="11" spans="1:16" ht="15.75" thickTop="1" x14ac:dyDescent="0.25">
      <c r="A11" s="47"/>
      <c r="B11" s="47"/>
      <c r="C11" s="47"/>
      <c r="D11" s="47"/>
      <c r="E11" s="47"/>
      <c r="F11" s="47"/>
      <c r="G11" s="26"/>
      <c r="H11" s="48"/>
      <c r="I11" s="26"/>
      <c r="J11" s="47"/>
      <c r="K11" s="47"/>
      <c r="L11" s="47"/>
      <c r="M11" s="47"/>
      <c r="O11" s="48"/>
    </row>
    <row r="12" spans="1:16" ht="15" x14ac:dyDescent="0.25">
      <c r="A12" s="38" t="s">
        <v>21</v>
      </c>
      <c r="B12" s="26"/>
      <c r="C12" s="39">
        <f>SUMIF(GAAP!$D$6:$Q$6,C$8,GAAP!$D$10:$Q$10)</f>
        <v>320000000</v>
      </c>
      <c r="D12" s="39">
        <f>SUMIF(GAAP!$D$6:$Q$6,D$8,GAAP!$D$10:$Q$10)</f>
        <v>311000000</v>
      </c>
      <c r="E12" s="39">
        <f>SUMIF(GAAP!$D$6:$Q$6,E$8,GAAP!$D$10:$Q$10)</f>
        <v>322000000</v>
      </c>
      <c r="F12" s="39">
        <f>SUMIF(GAAP!$D$6:$Q$6,F$8,GAAP!$D$10:$Q$10)</f>
        <v>339000000</v>
      </c>
      <c r="G12" s="26"/>
      <c r="H12" s="40">
        <f>SUMIF(GAAP!$D$6:$Q$6,H$8,GAAP!$D$10:$Q$10)</f>
        <v>1292000000</v>
      </c>
      <c r="I12" s="26"/>
      <c r="J12" s="39">
        <f>SUMIF(GAAP!$D$6:$Q$6,J$8,GAAP!$D$10:$Q$10)</f>
        <v>305000000</v>
      </c>
      <c r="K12" s="39">
        <f>SUMIF(GAAP!$D$6:$Q$6,K$8,GAAP!$D$10:$Q$10)</f>
        <v>314000000</v>
      </c>
      <c r="L12" s="39">
        <f>SUMIF(GAAP!$D$6:$Q$6,L$8,GAAP!$D$10:$Q$10)</f>
        <v>299000000</v>
      </c>
      <c r="M12" s="39">
        <f>SUMIF(GAAP!$D$6:$Q$6,M$8,GAAP!$D$10:$Q$10)</f>
        <v>293000000</v>
      </c>
      <c r="O12" s="40">
        <f>SUM(J12:M12)</f>
        <v>1211000000</v>
      </c>
    </row>
    <row r="13" spans="1:16" ht="15" x14ac:dyDescent="0.25">
      <c r="A13" s="68" t="s">
        <v>153</v>
      </c>
      <c r="B13" s="26"/>
      <c r="C13" s="50">
        <v>8000000</v>
      </c>
      <c r="D13" s="50">
        <v>1000000</v>
      </c>
      <c r="E13" s="50">
        <v>1000000</v>
      </c>
      <c r="F13" s="50">
        <v>-1000000</v>
      </c>
      <c r="G13" s="26"/>
      <c r="H13" s="51">
        <v>9000000</v>
      </c>
      <c r="I13" s="26"/>
      <c r="J13" s="50">
        <v>0</v>
      </c>
      <c r="K13" s="50">
        <v>-1000000</v>
      </c>
      <c r="L13" s="50">
        <v>-1000000</v>
      </c>
      <c r="M13" s="50">
        <v>0</v>
      </c>
      <c r="O13" s="51">
        <f>SUM(J13:M13)</f>
        <v>-2000000</v>
      </c>
    </row>
    <row r="14" spans="1:16" ht="15" x14ac:dyDescent="0.25">
      <c r="A14" s="69" t="s">
        <v>154</v>
      </c>
      <c r="B14" s="26"/>
      <c r="C14" s="42">
        <v>-5000000</v>
      </c>
      <c r="D14" s="42">
        <v>0</v>
      </c>
      <c r="E14" s="42">
        <v>-3000000</v>
      </c>
      <c r="F14" s="42">
        <v>0</v>
      </c>
      <c r="G14" s="26"/>
      <c r="H14" s="43">
        <v>-8000000</v>
      </c>
      <c r="I14" s="26"/>
      <c r="J14" s="42">
        <v>0</v>
      </c>
      <c r="K14" s="42">
        <v>0</v>
      </c>
      <c r="L14" s="42">
        <v>0</v>
      </c>
      <c r="M14" s="42">
        <v>-1000000</v>
      </c>
      <c r="O14" s="43">
        <f>SUM(J14:M14)</f>
        <v>-1000000</v>
      </c>
    </row>
    <row r="15" spans="1:16" ht="15.75" thickBot="1" x14ac:dyDescent="0.3">
      <c r="A15" s="44" t="s">
        <v>22</v>
      </c>
      <c r="B15" s="70"/>
      <c r="C15" s="71">
        <f>SUM(C12:C14)</f>
        <v>323000000</v>
      </c>
      <c r="D15" s="71">
        <f>SUM(D12:D14)</f>
        <v>312000000</v>
      </c>
      <c r="E15" s="71">
        <f>SUM(E12:E14)</f>
        <v>320000000</v>
      </c>
      <c r="F15" s="71">
        <f>SUM(F12:F14)</f>
        <v>338000000</v>
      </c>
      <c r="G15" s="26"/>
      <c r="H15" s="46">
        <f>SUM(H12:H14)</f>
        <v>1293000000</v>
      </c>
      <c r="I15" s="26"/>
      <c r="J15" s="71">
        <f>SUM(J12:J14)</f>
        <v>305000000</v>
      </c>
      <c r="K15" s="71">
        <f>SUM(K12:K14)</f>
        <v>313000000</v>
      </c>
      <c r="L15" s="71">
        <f>SUM(L12:L14)</f>
        <v>298000000</v>
      </c>
      <c r="M15" s="71">
        <f>SUM(M12:M14)</f>
        <v>292000000</v>
      </c>
      <c r="O15" s="46">
        <f>SUM(O12:O14)</f>
        <v>1208000000</v>
      </c>
    </row>
    <row r="16" spans="1:16" ht="15.75" thickTop="1" x14ac:dyDescent="0.25">
      <c r="A16" s="47"/>
      <c r="B16" s="47"/>
      <c r="C16" s="72">
        <f>C15/C10</f>
        <v>0.20798454603992272</v>
      </c>
      <c r="D16" s="72">
        <f>D15/D10</f>
        <v>0.20855614973262032</v>
      </c>
      <c r="E16" s="72">
        <f>E15/E10</f>
        <v>0.21621621621621623</v>
      </c>
      <c r="F16" s="72">
        <f>F15/F10</f>
        <v>0.22638981915606163</v>
      </c>
      <c r="G16" s="26"/>
      <c r="H16" s="73">
        <f>H15/H10</f>
        <v>0.21471272002656924</v>
      </c>
      <c r="I16" s="26"/>
      <c r="J16" s="72">
        <f>J15/J10</f>
        <v>0.21478873239436619</v>
      </c>
      <c r="K16" s="72">
        <f>K15/K10</f>
        <v>0.22566690699351116</v>
      </c>
      <c r="L16" s="72">
        <f>L15/L10</f>
        <v>0.2285276073619632</v>
      </c>
      <c r="M16" s="72">
        <f>M15/M10</f>
        <v>0.22776911076443057</v>
      </c>
      <c r="O16" s="73">
        <f>O15/O10</f>
        <v>0.22399406638234748</v>
      </c>
    </row>
    <row r="17" spans="1:15" ht="15" x14ac:dyDescent="0.25">
      <c r="A17" s="26"/>
      <c r="B17" s="26"/>
      <c r="C17" s="26"/>
      <c r="D17" s="26"/>
      <c r="E17" s="26"/>
      <c r="F17" s="26"/>
      <c r="G17" s="26"/>
      <c r="H17" s="49"/>
      <c r="I17" s="26"/>
      <c r="J17" s="26"/>
      <c r="K17" s="26"/>
      <c r="L17" s="26"/>
      <c r="M17" s="26"/>
      <c r="O17" s="49"/>
    </row>
    <row r="18" spans="1:15" ht="15" x14ac:dyDescent="0.25">
      <c r="A18" s="38" t="str">
        <f>GAAP!A28</f>
        <v>Income (Loss) From Continuing Operations</v>
      </c>
      <c r="B18" s="26"/>
      <c r="C18" s="50">
        <v>-10000000</v>
      </c>
      <c r="D18" s="50">
        <v>-4000000</v>
      </c>
      <c r="E18" s="50">
        <v>-17000000</v>
      </c>
      <c r="F18" s="50">
        <v>208000000</v>
      </c>
      <c r="G18" s="26"/>
      <c r="H18" s="51">
        <v>177000000</v>
      </c>
      <c r="I18" s="26"/>
      <c r="J18" s="50">
        <v>-50000000</v>
      </c>
      <c r="K18" s="50">
        <v>11000000</v>
      </c>
      <c r="L18" s="50">
        <v>-237000000</v>
      </c>
      <c r="M18" s="50">
        <v>-140000000</v>
      </c>
      <c r="O18" s="51">
        <f t="shared" ref="O18:O28" si="0">SUM(J18:M18)</f>
        <v>-416000000</v>
      </c>
    </row>
    <row r="19" spans="1:15" ht="15" x14ac:dyDescent="0.25">
      <c r="A19" s="74" t="str">
        <f>GAAP!B15</f>
        <v>Restructuring and related costs</v>
      </c>
      <c r="B19" s="26"/>
      <c r="C19" s="50">
        <v>18000000</v>
      </c>
      <c r="D19" s="50">
        <v>36000000</v>
      </c>
      <c r="E19" s="50">
        <v>22000000</v>
      </c>
      <c r="F19" s="50">
        <v>25000000</v>
      </c>
      <c r="G19" s="26"/>
      <c r="H19" s="51">
        <v>101000000</v>
      </c>
      <c r="I19" s="26"/>
      <c r="J19" s="50">
        <v>20000000</v>
      </c>
      <c r="K19" s="50">
        <v>17000000</v>
      </c>
      <c r="L19" s="50">
        <v>31000000</v>
      </c>
      <c r="M19" s="50">
        <v>13000000</v>
      </c>
      <c r="O19" s="51">
        <f t="shared" si="0"/>
        <v>81000000</v>
      </c>
    </row>
    <row r="20" spans="1:15" ht="15" x14ac:dyDescent="0.25">
      <c r="A20" s="74" t="s">
        <v>150</v>
      </c>
      <c r="B20" s="26"/>
      <c r="C20" s="50">
        <v>61000000</v>
      </c>
      <c r="D20" s="50">
        <v>61000000</v>
      </c>
      <c r="E20" s="50">
        <v>60000000</v>
      </c>
      <c r="F20" s="50">
        <v>61000000</v>
      </c>
      <c r="G20" s="26"/>
      <c r="H20" s="51">
        <v>243000000</v>
      </c>
      <c r="I20" s="26"/>
      <c r="J20" s="50">
        <v>61000000</v>
      </c>
      <c r="K20" s="50">
        <v>60000000</v>
      </c>
      <c r="L20" s="50">
        <v>60000000</v>
      </c>
      <c r="M20" s="50">
        <v>61000000</v>
      </c>
      <c r="O20" s="51">
        <f t="shared" si="0"/>
        <v>242000000</v>
      </c>
    </row>
    <row r="21" spans="1:15" ht="15" x14ac:dyDescent="0.25">
      <c r="A21" s="74" t="str">
        <f>GAAP!B17</f>
        <v>Goodwill impairment</v>
      </c>
      <c r="B21" s="26"/>
      <c r="C21" s="50">
        <v>0</v>
      </c>
      <c r="D21" s="50">
        <v>0</v>
      </c>
      <c r="E21" s="50">
        <v>0</v>
      </c>
      <c r="F21" s="50">
        <v>0</v>
      </c>
      <c r="G21" s="26"/>
      <c r="H21" s="51">
        <v>0</v>
      </c>
      <c r="I21" s="26"/>
      <c r="J21" s="50">
        <v>0</v>
      </c>
      <c r="K21" s="50">
        <v>0</v>
      </c>
      <c r="L21" s="50">
        <v>0</v>
      </c>
      <c r="M21" s="50">
        <v>0</v>
      </c>
      <c r="O21" s="51">
        <f t="shared" si="0"/>
        <v>0</v>
      </c>
    </row>
    <row r="22" spans="1:15" ht="15" x14ac:dyDescent="0.25">
      <c r="A22" s="74" t="str">
        <f>GAAP!B18</f>
        <v>Interest expense</v>
      </c>
      <c r="B22" s="26"/>
      <c r="C22" s="50">
        <v>36000000</v>
      </c>
      <c r="D22" s="50">
        <v>34000000</v>
      </c>
      <c r="E22" s="50">
        <v>35000000</v>
      </c>
      <c r="F22" s="50">
        <v>32000000</v>
      </c>
      <c r="G22" s="26"/>
      <c r="H22" s="51">
        <v>137000000</v>
      </c>
      <c r="I22" s="26"/>
      <c r="J22" s="50">
        <v>33000000</v>
      </c>
      <c r="K22" s="50">
        <v>37000000</v>
      </c>
      <c r="L22" s="50">
        <v>22000000</v>
      </c>
      <c r="M22" s="50">
        <v>20000000</v>
      </c>
      <c r="O22" s="51">
        <f t="shared" si="0"/>
        <v>112000000</v>
      </c>
    </row>
    <row r="23" spans="1:15" ht="15" x14ac:dyDescent="0.25">
      <c r="A23" s="74" t="str">
        <f>GAAP!B19</f>
        <v>Separation costs</v>
      </c>
      <c r="B23" s="26"/>
      <c r="C23" s="50">
        <v>5000000</v>
      </c>
      <c r="D23" s="50">
        <v>1000000</v>
      </c>
      <c r="E23" s="50">
        <v>2000000</v>
      </c>
      <c r="F23" s="50">
        <v>4000000</v>
      </c>
      <c r="G23" s="26"/>
      <c r="H23" s="51">
        <v>12000000</v>
      </c>
      <c r="I23" s="26"/>
      <c r="J23" s="50">
        <v>0</v>
      </c>
      <c r="K23" s="50">
        <v>0</v>
      </c>
      <c r="L23" s="50">
        <v>0</v>
      </c>
      <c r="M23" s="50">
        <v>0</v>
      </c>
      <c r="O23" s="51">
        <f t="shared" si="0"/>
        <v>0</v>
      </c>
    </row>
    <row r="24" spans="1:15" ht="15" x14ac:dyDescent="0.25">
      <c r="A24" s="74" t="str">
        <f>GAAP!B20</f>
        <v>(Gain) loss on divestitures and transaction costs</v>
      </c>
      <c r="B24" s="26"/>
      <c r="C24" s="50">
        <v>0</v>
      </c>
      <c r="D24" s="50">
        <v>-25000000</v>
      </c>
      <c r="E24" s="50">
        <v>-16000000</v>
      </c>
      <c r="F24" s="50">
        <v>-1000000</v>
      </c>
      <c r="G24" s="26"/>
      <c r="H24" s="51">
        <v>-42000000</v>
      </c>
      <c r="I24" s="26"/>
      <c r="J24" s="50">
        <v>15000000</v>
      </c>
      <c r="K24" s="50">
        <v>-60000000</v>
      </c>
      <c r="L24" s="50">
        <v>54000000</v>
      </c>
      <c r="M24" s="50">
        <v>33000000</v>
      </c>
      <c r="O24" s="51">
        <f t="shared" si="0"/>
        <v>42000000</v>
      </c>
    </row>
    <row r="25" spans="1:15" ht="15" x14ac:dyDescent="0.25">
      <c r="A25" s="74" t="str">
        <f>GAAP!B21</f>
        <v>Litigation costs (recoveries), net</v>
      </c>
      <c r="B25" s="26"/>
      <c r="C25" s="50">
        <v>-11000000</v>
      </c>
      <c r="D25" s="50">
        <v>-9000000</v>
      </c>
      <c r="E25" s="50">
        <v>6000000</v>
      </c>
      <c r="F25" s="50">
        <v>3000000</v>
      </c>
      <c r="G25" s="26"/>
      <c r="H25" s="51">
        <v>-11000000</v>
      </c>
      <c r="I25" s="26"/>
      <c r="J25" s="50">
        <v>31000000</v>
      </c>
      <c r="K25" s="50">
        <v>4000000</v>
      </c>
      <c r="L25" s="50">
        <v>78000000</v>
      </c>
      <c r="M25" s="50">
        <v>114000000</v>
      </c>
      <c r="O25" s="51">
        <f t="shared" si="0"/>
        <v>227000000</v>
      </c>
    </row>
    <row r="26" spans="1:15" ht="15" x14ac:dyDescent="0.25">
      <c r="A26" s="74" t="str">
        <f>GAAP!B22</f>
        <v>(Gain) loss on extinguishment of debt</v>
      </c>
      <c r="B26" s="26"/>
      <c r="C26" s="50">
        <v>0</v>
      </c>
      <c r="D26" s="50">
        <v>0</v>
      </c>
      <c r="E26" s="50">
        <v>0</v>
      </c>
      <c r="F26" s="50">
        <v>0</v>
      </c>
      <c r="G26" s="33"/>
      <c r="H26" s="51">
        <v>0</v>
      </c>
      <c r="I26" s="26"/>
      <c r="J26" s="50">
        <v>0</v>
      </c>
      <c r="K26" s="50">
        <v>0</v>
      </c>
      <c r="L26" s="50">
        <v>108000000</v>
      </c>
      <c r="M26" s="50">
        <v>0</v>
      </c>
      <c r="O26" s="51">
        <f t="shared" si="0"/>
        <v>108000000</v>
      </c>
    </row>
    <row r="27" spans="1:15" ht="15" x14ac:dyDescent="0.25">
      <c r="A27" s="74" t="str">
        <f>GAAP!B23</f>
        <v>Other (income) expenses, net</v>
      </c>
      <c r="B27" s="26"/>
      <c r="C27" s="50">
        <v>-1000000</v>
      </c>
      <c r="D27" s="50">
        <v>0</v>
      </c>
      <c r="E27" s="50">
        <v>-9000000</v>
      </c>
      <c r="F27" s="50">
        <v>3000000</v>
      </c>
      <c r="G27" s="26"/>
      <c r="H27" s="51">
        <v>-7000000</v>
      </c>
      <c r="I27" s="26"/>
      <c r="J27" s="50">
        <v>-1000000</v>
      </c>
      <c r="K27" s="50">
        <v>-2000000</v>
      </c>
      <c r="L27" s="50">
        <v>4000000</v>
      </c>
      <c r="M27" s="50">
        <v>4000000</v>
      </c>
      <c r="O27" s="51">
        <f t="shared" si="0"/>
        <v>5000000</v>
      </c>
    </row>
    <row r="28" spans="1:15" ht="15" x14ac:dyDescent="0.25">
      <c r="A28" s="75" t="str">
        <f>GAAP!B27</f>
        <v>Income tax expense (benefit)</v>
      </c>
      <c r="B28" s="26"/>
      <c r="C28" s="42">
        <v>-12000000</v>
      </c>
      <c r="D28" s="42">
        <v>-7000000</v>
      </c>
      <c r="E28" s="42">
        <v>30000000</v>
      </c>
      <c r="F28" s="42">
        <v>-204000000</v>
      </c>
      <c r="G28" s="26"/>
      <c r="H28" s="43">
        <v>-193000000</v>
      </c>
      <c r="I28" s="26"/>
      <c r="J28" s="42">
        <v>-4000000</v>
      </c>
      <c r="K28" s="42">
        <v>43000000</v>
      </c>
      <c r="L28" s="42">
        <v>-15000000</v>
      </c>
      <c r="M28" s="42">
        <v>-3000000</v>
      </c>
      <c r="O28" s="43">
        <f t="shared" si="0"/>
        <v>21000000</v>
      </c>
    </row>
    <row r="29" spans="1:15" ht="15.75" thickBot="1" x14ac:dyDescent="0.3">
      <c r="A29" s="44" t="s">
        <v>23</v>
      </c>
      <c r="B29" s="70"/>
      <c r="C29" s="54">
        <f>SUM(C18:C28)</f>
        <v>86000000</v>
      </c>
      <c r="D29" s="54">
        <f>SUM(D18:D28)</f>
        <v>87000000</v>
      </c>
      <c r="E29" s="54">
        <f>SUM(E18:E28)</f>
        <v>113000000</v>
      </c>
      <c r="F29" s="54">
        <f>SUM(F18:F28)</f>
        <v>131000000</v>
      </c>
      <c r="G29" s="26"/>
      <c r="H29" s="55">
        <f>SUM(H18:H28)</f>
        <v>417000000</v>
      </c>
      <c r="I29" s="26"/>
      <c r="J29" s="54">
        <f>SUM(J18:J28)</f>
        <v>105000000</v>
      </c>
      <c r="K29" s="54">
        <f>SUM(K18:K28)</f>
        <v>110000000</v>
      </c>
      <c r="L29" s="54">
        <f>SUM(L18:L28)</f>
        <v>105000000</v>
      </c>
      <c r="M29" s="54">
        <f>SUM(M18:M28)</f>
        <v>102000000</v>
      </c>
      <c r="O29" s="55">
        <f>SUM(O18:O28)</f>
        <v>422000000</v>
      </c>
    </row>
    <row r="30" spans="1:15" ht="15.75" thickTop="1" x14ac:dyDescent="0.25">
      <c r="A30" s="47"/>
      <c r="B30" s="47"/>
      <c r="C30" s="72">
        <f>C29/C10</f>
        <v>5.5376690276883453E-2</v>
      </c>
      <c r="D30" s="72">
        <f>D29/D10</f>
        <v>5.8155080213903747E-2</v>
      </c>
      <c r="E30" s="72">
        <f>E29/E10</f>
        <v>7.6351351351351349E-2</v>
      </c>
      <c r="F30" s="72">
        <f>F29/F10</f>
        <v>8.7742799732083057E-2</v>
      </c>
      <c r="G30" s="26"/>
      <c r="H30" s="73">
        <f>H29/H10</f>
        <v>6.9246097641979407E-2</v>
      </c>
      <c r="I30" s="26"/>
      <c r="J30" s="72">
        <f>J29/J10</f>
        <v>7.3943661971830985E-2</v>
      </c>
      <c r="K30" s="72">
        <f>K29/K10</f>
        <v>7.9307858687815425E-2</v>
      </c>
      <c r="L30" s="72">
        <f>L29/L10</f>
        <v>8.052147239263803E-2</v>
      </c>
      <c r="M30" s="72">
        <f>M29/M10</f>
        <v>7.9563182527301088E-2</v>
      </c>
      <c r="O30" s="73">
        <f>O29/O10</f>
        <v>7.8249582792508807E-2</v>
      </c>
    </row>
    <row r="31" spans="1:15" ht="15" x14ac:dyDescent="0.25">
      <c r="A31" s="26"/>
      <c r="B31" s="26"/>
      <c r="C31" s="26"/>
      <c r="D31" s="26"/>
      <c r="E31" s="26"/>
      <c r="F31" s="26"/>
      <c r="G31" s="26"/>
      <c r="H31" s="49"/>
      <c r="I31" s="26"/>
      <c r="J31" s="26"/>
      <c r="K31" s="26"/>
      <c r="L31" s="26"/>
      <c r="M31" s="26"/>
      <c r="O31" s="49"/>
    </row>
    <row r="32" spans="1:15" ht="15" x14ac:dyDescent="0.25">
      <c r="A32" s="38" t="s">
        <v>23</v>
      </c>
      <c r="B32" s="26"/>
      <c r="C32" s="39">
        <f>C29</f>
        <v>86000000</v>
      </c>
      <c r="D32" s="39">
        <f>D29</f>
        <v>87000000</v>
      </c>
      <c r="E32" s="39">
        <f>E29</f>
        <v>113000000</v>
      </c>
      <c r="F32" s="39">
        <f>F29</f>
        <v>131000000</v>
      </c>
      <c r="G32" s="26"/>
      <c r="H32" s="40">
        <f>H29</f>
        <v>417000000</v>
      </c>
      <c r="I32" s="26"/>
      <c r="J32" s="39">
        <f>J29</f>
        <v>105000000</v>
      </c>
      <c r="K32" s="39">
        <f>K29</f>
        <v>110000000</v>
      </c>
      <c r="L32" s="39">
        <f>L29</f>
        <v>105000000</v>
      </c>
      <c r="M32" s="39">
        <f>M29</f>
        <v>102000000</v>
      </c>
      <c r="O32" s="40">
        <f>SUM(J32:M32)</f>
        <v>422000000</v>
      </c>
    </row>
    <row r="33" spans="1:16" ht="15" x14ac:dyDescent="0.25">
      <c r="A33" s="74" t="str">
        <f>A13</f>
        <v>NY MMIS charge</v>
      </c>
      <c r="B33" s="26"/>
      <c r="C33" s="50">
        <f t="shared" ref="C33:F34" si="1">C13</f>
        <v>8000000</v>
      </c>
      <c r="D33" s="50">
        <f t="shared" si="1"/>
        <v>1000000</v>
      </c>
      <c r="E33" s="50">
        <f t="shared" si="1"/>
        <v>1000000</v>
      </c>
      <c r="F33" s="50">
        <f t="shared" si="1"/>
        <v>-1000000</v>
      </c>
      <c r="G33" s="26"/>
      <c r="H33" s="51">
        <f>H13</f>
        <v>9000000</v>
      </c>
      <c r="I33" s="26"/>
      <c r="J33" s="50">
        <f t="shared" ref="J33:M34" si="2">J13</f>
        <v>0</v>
      </c>
      <c r="K33" s="50">
        <f t="shared" si="2"/>
        <v>-1000000</v>
      </c>
      <c r="L33" s="50">
        <f t="shared" si="2"/>
        <v>-1000000</v>
      </c>
      <c r="M33" s="50">
        <f t="shared" si="2"/>
        <v>0</v>
      </c>
      <c r="O33" s="51">
        <f>SUM(J33:M33)</f>
        <v>-2000000</v>
      </c>
    </row>
    <row r="34" spans="1:16" ht="15" x14ac:dyDescent="0.25">
      <c r="A34" s="75" t="str">
        <f>A14</f>
        <v>Health Enterprise charge</v>
      </c>
      <c r="B34" s="26"/>
      <c r="C34" s="42">
        <f t="shared" si="1"/>
        <v>-5000000</v>
      </c>
      <c r="D34" s="42">
        <f t="shared" si="1"/>
        <v>0</v>
      </c>
      <c r="E34" s="42">
        <f t="shared" si="1"/>
        <v>-3000000</v>
      </c>
      <c r="F34" s="42">
        <f t="shared" si="1"/>
        <v>0</v>
      </c>
      <c r="G34" s="26"/>
      <c r="H34" s="43">
        <f>H14</f>
        <v>-8000000</v>
      </c>
      <c r="I34" s="26"/>
      <c r="J34" s="42">
        <f t="shared" si="2"/>
        <v>0</v>
      </c>
      <c r="K34" s="42">
        <f t="shared" si="2"/>
        <v>0</v>
      </c>
      <c r="L34" s="42">
        <f t="shared" si="2"/>
        <v>0</v>
      </c>
      <c r="M34" s="42">
        <f t="shared" si="2"/>
        <v>-1000000</v>
      </c>
      <c r="O34" s="43">
        <f>SUM(J34:M34)</f>
        <v>-1000000</v>
      </c>
    </row>
    <row r="35" spans="1:16" ht="15.75" thickBot="1" x14ac:dyDescent="0.3">
      <c r="A35" s="44" t="s">
        <v>24</v>
      </c>
      <c r="B35" s="70"/>
      <c r="C35" s="54">
        <f>SUM(C32:C34)</f>
        <v>89000000</v>
      </c>
      <c r="D35" s="54">
        <f>SUM(D32:D34)</f>
        <v>88000000</v>
      </c>
      <c r="E35" s="54">
        <f>SUM(E32:E34)</f>
        <v>111000000</v>
      </c>
      <c r="F35" s="54">
        <f>SUM(F32:F34)</f>
        <v>130000000</v>
      </c>
      <c r="G35" s="26"/>
      <c r="H35" s="55">
        <f>SUM(H32:H34)</f>
        <v>418000000</v>
      </c>
      <c r="I35" s="26"/>
      <c r="J35" s="54">
        <f>SUM(J32:J34)</f>
        <v>105000000</v>
      </c>
      <c r="K35" s="54">
        <f>SUM(K32:K34)</f>
        <v>109000000</v>
      </c>
      <c r="L35" s="54">
        <f>SUM(L32:L34)</f>
        <v>104000000</v>
      </c>
      <c r="M35" s="54">
        <f>SUM(M32:M34)</f>
        <v>101000000</v>
      </c>
      <c r="O35" s="55">
        <f>SUM(O32:O34)</f>
        <v>419000000</v>
      </c>
    </row>
    <row r="36" spans="1:16" ht="15.75" thickTop="1" x14ac:dyDescent="0.25">
      <c r="A36" s="47"/>
      <c r="B36" s="47"/>
      <c r="C36" s="72">
        <f>C35/C10</f>
        <v>5.7308435286542177E-2</v>
      </c>
      <c r="D36" s="72">
        <f>D35/D10</f>
        <v>5.8823529411764705E-2</v>
      </c>
      <c r="E36" s="72">
        <f>E35/E10</f>
        <v>7.4999999999999997E-2</v>
      </c>
      <c r="F36" s="72">
        <f>F35/F10</f>
        <v>8.7073007367716004E-2</v>
      </c>
      <c r="G36" s="26"/>
      <c r="H36" s="73">
        <f>H35/H10</f>
        <v>6.9412155430089675E-2</v>
      </c>
      <c r="I36" s="26"/>
      <c r="J36" s="72">
        <f>J35/J10</f>
        <v>7.3943661971830985E-2</v>
      </c>
      <c r="K36" s="72">
        <f>K35/K10</f>
        <v>7.858687815428983E-2</v>
      </c>
      <c r="L36" s="72">
        <f>L35/L10</f>
        <v>7.9754601226993863E-2</v>
      </c>
      <c r="M36" s="72">
        <f>M35/M10</f>
        <v>7.8783151326053041E-2</v>
      </c>
      <c r="O36" s="73">
        <f>O35/O10</f>
        <v>7.7693306137585766E-2</v>
      </c>
    </row>
    <row r="37" spans="1:16" ht="15.75" thickBot="1" x14ac:dyDescent="0.3">
      <c r="A37" s="26"/>
      <c r="B37" s="26"/>
      <c r="C37" s="26"/>
      <c r="D37" s="26"/>
      <c r="E37" s="26"/>
      <c r="F37" s="26"/>
      <c r="G37" s="26"/>
      <c r="H37" s="76"/>
      <c r="I37" s="26"/>
      <c r="J37" s="26"/>
      <c r="K37" s="26"/>
      <c r="L37" s="26"/>
      <c r="M37" s="26"/>
      <c r="O37" s="76"/>
    </row>
    <row r="38" spans="1:16" ht="15" x14ac:dyDescent="0.25">
      <c r="A38" s="77"/>
      <c r="B38" s="77"/>
      <c r="C38" s="77"/>
      <c r="D38" s="77"/>
      <c r="E38" s="77"/>
      <c r="F38" s="77"/>
      <c r="G38" s="26"/>
      <c r="H38" s="78"/>
      <c r="I38" s="77"/>
      <c r="J38" s="77"/>
      <c r="K38" s="77"/>
      <c r="L38" s="77"/>
      <c r="M38" s="77"/>
      <c r="O38" s="78"/>
    </row>
    <row r="39" spans="1:16" ht="15" x14ac:dyDescent="0.25">
      <c r="A39" s="26"/>
      <c r="B39" s="26"/>
      <c r="C39" s="26"/>
      <c r="D39" s="26"/>
      <c r="E39" s="26"/>
      <c r="F39" s="26"/>
      <c r="G39" s="26"/>
      <c r="H39" s="79"/>
      <c r="I39" s="26"/>
      <c r="J39" s="26"/>
      <c r="K39" s="26"/>
      <c r="L39" s="26"/>
      <c r="M39" s="26"/>
      <c r="O39" s="79"/>
    </row>
    <row r="40" spans="1:16" ht="15" x14ac:dyDescent="0.25">
      <c r="A40" s="26"/>
      <c r="B40" s="26"/>
      <c r="C40" s="26"/>
      <c r="D40" s="26"/>
      <c r="E40" s="26"/>
      <c r="F40" s="26"/>
      <c r="G40" s="26"/>
      <c r="H40" s="79"/>
      <c r="I40" s="26"/>
      <c r="J40" s="26"/>
      <c r="K40" s="26"/>
      <c r="L40" s="33"/>
      <c r="M40" s="33"/>
      <c r="O40" s="79"/>
      <c r="P40" s="32" t="s">
        <v>9</v>
      </c>
    </row>
    <row r="41" spans="1:16" ht="15" x14ac:dyDescent="0.25">
      <c r="A41" s="38" t="s">
        <v>25</v>
      </c>
      <c r="B41" s="26"/>
      <c r="C41" s="26"/>
      <c r="D41" s="26"/>
      <c r="E41" s="26"/>
      <c r="F41" s="26"/>
      <c r="G41" s="26"/>
      <c r="H41" s="79"/>
      <c r="I41" s="26"/>
      <c r="J41" s="26"/>
      <c r="K41" s="26"/>
      <c r="L41" s="26"/>
      <c r="M41" s="26"/>
      <c r="O41" s="79"/>
    </row>
    <row r="42" spans="1:16" ht="15" x14ac:dyDescent="0.25">
      <c r="A42" s="38" t="s">
        <v>19</v>
      </c>
      <c r="B42" s="26"/>
      <c r="C42" s="26"/>
      <c r="D42" s="26"/>
      <c r="E42" s="26"/>
      <c r="F42" s="26"/>
      <c r="G42" s="26"/>
      <c r="H42" s="79"/>
      <c r="I42" s="26"/>
      <c r="J42" s="26"/>
      <c r="K42" s="26"/>
      <c r="L42" s="26"/>
      <c r="M42" s="26"/>
      <c r="O42" s="79"/>
    </row>
    <row r="43" spans="1:16" ht="15" x14ac:dyDescent="0.25">
      <c r="A43" s="26"/>
      <c r="B43" s="26"/>
      <c r="C43" s="34" t="s">
        <v>122</v>
      </c>
      <c r="D43" s="34" t="s">
        <v>123</v>
      </c>
      <c r="E43" s="34" t="s">
        <v>124</v>
      </c>
      <c r="F43" s="34" t="s">
        <v>125</v>
      </c>
      <c r="G43" s="26"/>
      <c r="H43" s="35" t="s">
        <v>126</v>
      </c>
      <c r="I43" s="26"/>
      <c r="J43" s="34" t="s">
        <v>127</v>
      </c>
      <c r="K43" s="34" t="s">
        <v>128</v>
      </c>
      <c r="L43" s="34" t="s">
        <v>129</v>
      </c>
      <c r="M43" s="34" t="s">
        <v>130</v>
      </c>
      <c r="O43" s="35" t="s">
        <v>131</v>
      </c>
    </row>
    <row r="44" spans="1:16" ht="15" x14ac:dyDescent="0.25">
      <c r="A44" s="36"/>
      <c r="B44" s="36"/>
      <c r="C44" s="36"/>
      <c r="D44" s="36"/>
      <c r="E44" s="36"/>
      <c r="F44" s="36"/>
      <c r="G44" s="26"/>
      <c r="H44" s="37"/>
      <c r="I44" s="26"/>
      <c r="J44" s="36"/>
      <c r="K44" s="36"/>
      <c r="L44" s="36"/>
      <c r="M44" s="36"/>
      <c r="O44" s="37"/>
    </row>
    <row r="45" spans="1:16" ht="15.75" thickBot="1" x14ac:dyDescent="0.3">
      <c r="A45" s="65" t="s">
        <v>26</v>
      </c>
      <c r="B45" s="26"/>
      <c r="C45" s="66">
        <f>C10</f>
        <v>1553000000</v>
      </c>
      <c r="D45" s="66">
        <f>D10</f>
        <v>1496000000</v>
      </c>
      <c r="E45" s="66">
        <f>E10</f>
        <v>1480000000</v>
      </c>
      <c r="F45" s="66">
        <f>F10</f>
        <v>1493000000</v>
      </c>
      <c r="G45" s="26"/>
      <c r="H45" s="67">
        <f>H10</f>
        <v>6022000000</v>
      </c>
      <c r="I45" s="26"/>
      <c r="J45" s="66">
        <f>J10</f>
        <v>1420000000</v>
      </c>
      <c r="K45" s="66">
        <f>K10</f>
        <v>1387000000</v>
      </c>
      <c r="L45" s="66">
        <f>L10</f>
        <v>1304000000</v>
      </c>
      <c r="M45" s="66">
        <f>M10</f>
        <v>1282000000</v>
      </c>
      <c r="O45" s="67">
        <f>SUM(J45:M45)</f>
        <v>5393000000</v>
      </c>
    </row>
    <row r="46" spans="1:16" ht="15.75" thickTop="1" x14ac:dyDescent="0.25">
      <c r="A46" s="47"/>
      <c r="B46" s="47"/>
      <c r="C46" s="47"/>
      <c r="D46" s="47"/>
      <c r="E46" s="47"/>
      <c r="F46" s="47"/>
      <c r="G46" s="26"/>
      <c r="H46" s="48"/>
      <c r="I46" s="26"/>
      <c r="J46" s="47"/>
      <c r="K46" s="47"/>
      <c r="L46" s="47"/>
      <c r="M46" s="47"/>
      <c r="O46" s="48"/>
    </row>
    <row r="47" spans="1:16" ht="15" x14ac:dyDescent="0.25">
      <c r="A47" s="33" t="s">
        <v>27</v>
      </c>
      <c r="B47" s="26"/>
      <c r="C47" s="26"/>
      <c r="D47" s="26"/>
      <c r="E47" s="26"/>
      <c r="F47" s="26"/>
      <c r="G47" s="26"/>
      <c r="H47" s="49"/>
      <c r="I47" s="26"/>
      <c r="J47" s="26"/>
      <c r="K47" s="26"/>
      <c r="L47" s="26"/>
      <c r="M47" s="26"/>
      <c r="O47" s="49"/>
    </row>
    <row r="48" spans="1:16" ht="15" x14ac:dyDescent="0.25">
      <c r="A48" s="80" t="s">
        <v>28</v>
      </c>
      <c r="B48" s="26"/>
      <c r="C48" s="39">
        <f>C18</f>
        <v>-10000000</v>
      </c>
      <c r="D48" s="39">
        <f>D18</f>
        <v>-4000000</v>
      </c>
      <c r="E48" s="39">
        <f>E18</f>
        <v>-17000000</v>
      </c>
      <c r="F48" s="39">
        <f>F18</f>
        <v>208000000</v>
      </c>
      <c r="G48" s="26"/>
      <c r="H48" s="40">
        <f>H18</f>
        <v>177000000</v>
      </c>
      <c r="I48" s="26"/>
      <c r="J48" s="39">
        <f>J18</f>
        <v>-50000000</v>
      </c>
      <c r="K48" s="39">
        <f>K18</f>
        <v>11000000</v>
      </c>
      <c r="L48" s="39">
        <f>L18</f>
        <v>-237000000</v>
      </c>
      <c r="M48" s="39">
        <f>M18</f>
        <v>-140000000</v>
      </c>
      <c r="O48" s="40">
        <f t="shared" ref="O48:O62" si="3">SUM(J48:M48)</f>
        <v>-416000000</v>
      </c>
    </row>
    <row r="49" spans="1:15" ht="15" x14ac:dyDescent="0.25">
      <c r="A49" s="74" t="str">
        <f>A22</f>
        <v>Interest expense</v>
      </c>
      <c r="B49" s="26"/>
      <c r="C49" s="50">
        <f>C22</f>
        <v>36000000</v>
      </c>
      <c r="D49" s="50">
        <f>D22</f>
        <v>34000000</v>
      </c>
      <c r="E49" s="50">
        <f>E22</f>
        <v>35000000</v>
      </c>
      <c r="F49" s="50">
        <f>F22</f>
        <v>32000000</v>
      </c>
      <c r="G49" s="26"/>
      <c r="H49" s="51">
        <f>H22</f>
        <v>137000000</v>
      </c>
      <c r="I49" s="26"/>
      <c r="J49" s="50">
        <f>J22</f>
        <v>33000000</v>
      </c>
      <c r="K49" s="50">
        <f>K22</f>
        <v>37000000</v>
      </c>
      <c r="L49" s="50">
        <f>L22</f>
        <v>22000000</v>
      </c>
      <c r="M49" s="50">
        <f>M22</f>
        <v>20000000</v>
      </c>
      <c r="O49" s="51">
        <f t="shared" si="3"/>
        <v>112000000</v>
      </c>
    </row>
    <row r="50" spans="1:15" ht="15" x14ac:dyDescent="0.25">
      <c r="A50" s="74" t="str">
        <f>A28</f>
        <v>Income tax expense (benefit)</v>
      </c>
      <c r="B50" s="26"/>
      <c r="C50" s="50">
        <f>C28</f>
        <v>-12000000</v>
      </c>
      <c r="D50" s="50">
        <f>D28</f>
        <v>-7000000</v>
      </c>
      <c r="E50" s="50">
        <f>E28</f>
        <v>30000000</v>
      </c>
      <c r="F50" s="50">
        <f>F28</f>
        <v>-204000000</v>
      </c>
      <c r="G50" s="26"/>
      <c r="H50" s="51">
        <f>H28</f>
        <v>-193000000</v>
      </c>
      <c r="I50" s="26"/>
      <c r="J50" s="50">
        <f>J28</f>
        <v>-4000000</v>
      </c>
      <c r="K50" s="50">
        <f>K28</f>
        <v>43000000</v>
      </c>
      <c r="L50" s="50">
        <f>L28</f>
        <v>-15000000</v>
      </c>
      <c r="M50" s="50">
        <f>M28</f>
        <v>-3000000</v>
      </c>
      <c r="O50" s="51">
        <f t="shared" si="3"/>
        <v>21000000</v>
      </c>
    </row>
    <row r="51" spans="1:15" ht="15" x14ac:dyDescent="0.25">
      <c r="A51" s="74" t="str">
        <f>GAAP!B16</f>
        <v>Depreciation and amortization</v>
      </c>
      <c r="B51" s="26"/>
      <c r="C51" s="50">
        <v>125000000</v>
      </c>
      <c r="D51" s="50">
        <v>129000000</v>
      </c>
      <c r="E51" s="50">
        <v>122000000</v>
      </c>
      <c r="F51" s="50">
        <v>119000000</v>
      </c>
      <c r="G51" s="26"/>
      <c r="H51" s="51">
        <v>495000000</v>
      </c>
      <c r="I51" s="26"/>
      <c r="J51" s="50">
        <v>116000000</v>
      </c>
      <c r="K51" s="50">
        <v>116000000</v>
      </c>
      <c r="L51" s="50">
        <v>113000000</v>
      </c>
      <c r="M51" s="50">
        <v>115000000</v>
      </c>
      <c r="N51" s="2"/>
      <c r="O51" s="51">
        <f t="shared" si="3"/>
        <v>460000000</v>
      </c>
    </row>
    <row r="52" spans="1:15" ht="15" x14ac:dyDescent="0.25">
      <c r="A52" s="74" t="s">
        <v>151</v>
      </c>
      <c r="B52" s="26"/>
      <c r="C52" s="50">
        <v>0</v>
      </c>
      <c r="D52" s="50">
        <v>1000000</v>
      </c>
      <c r="E52" s="50">
        <v>1000000</v>
      </c>
      <c r="F52" s="50">
        <v>0</v>
      </c>
      <c r="G52" s="26"/>
      <c r="H52" s="51">
        <f>SUM(C52,D52,E52,F52)</f>
        <v>2000000</v>
      </c>
      <c r="I52" s="26"/>
      <c r="J52" s="50">
        <v>1000000</v>
      </c>
      <c r="K52" s="50">
        <v>1000000</v>
      </c>
      <c r="L52" s="50">
        <v>0</v>
      </c>
      <c r="M52" s="50">
        <v>1000000</v>
      </c>
      <c r="O52" s="51">
        <f t="shared" si="3"/>
        <v>3000000</v>
      </c>
    </row>
    <row r="53" spans="1:15" ht="15" x14ac:dyDescent="0.25">
      <c r="A53" s="74" t="str">
        <f>A19</f>
        <v>Restructuring and related costs</v>
      </c>
      <c r="B53" s="26"/>
      <c r="C53" s="50">
        <f>C19</f>
        <v>18000000</v>
      </c>
      <c r="D53" s="50">
        <f>D19</f>
        <v>36000000</v>
      </c>
      <c r="E53" s="50">
        <f>E19</f>
        <v>22000000</v>
      </c>
      <c r="F53" s="50">
        <f>F19</f>
        <v>25000000</v>
      </c>
      <c r="G53" s="26"/>
      <c r="H53" s="51">
        <f>H19</f>
        <v>101000000</v>
      </c>
      <c r="I53" s="26"/>
      <c r="J53" s="50">
        <f>J19</f>
        <v>20000000</v>
      </c>
      <c r="K53" s="50">
        <f>K19</f>
        <v>17000000</v>
      </c>
      <c r="L53" s="50">
        <f>L19</f>
        <v>31000000</v>
      </c>
      <c r="M53" s="50">
        <f>M19</f>
        <v>13000000</v>
      </c>
      <c r="O53" s="51">
        <f t="shared" si="3"/>
        <v>81000000</v>
      </c>
    </row>
    <row r="54" spans="1:15" ht="15" x14ac:dyDescent="0.25">
      <c r="A54" s="74" t="str">
        <f>A21</f>
        <v>Goodwill impairment</v>
      </c>
      <c r="B54" s="26"/>
      <c r="C54" s="50">
        <f>C21</f>
        <v>0</v>
      </c>
      <c r="D54" s="50">
        <f>D21</f>
        <v>0</v>
      </c>
      <c r="E54" s="50">
        <f>E21</f>
        <v>0</v>
      </c>
      <c r="F54" s="50">
        <f>F21</f>
        <v>0</v>
      </c>
      <c r="G54" s="26"/>
      <c r="H54" s="51">
        <f>H21</f>
        <v>0</v>
      </c>
      <c r="I54" s="26"/>
      <c r="J54" s="50">
        <f>J21</f>
        <v>0</v>
      </c>
      <c r="K54" s="50">
        <f>K21</f>
        <v>0</v>
      </c>
      <c r="L54" s="50">
        <f>L21</f>
        <v>0</v>
      </c>
      <c r="M54" s="50">
        <f>M21</f>
        <v>0</v>
      </c>
      <c r="O54" s="51">
        <f t="shared" si="3"/>
        <v>0</v>
      </c>
    </row>
    <row r="55" spans="1:15" ht="15" x14ac:dyDescent="0.25">
      <c r="A55" s="74" t="str">
        <f>A23</f>
        <v>Separation costs</v>
      </c>
      <c r="B55" s="26"/>
      <c r="C55" s="50">
        <f t="shared" ref="C55:F59" si="4">C23</f>
        <v>5000000</v>
      </c>
      <c r="D55" s="50">
        <f t="shared" si="4"/>
        <v>1000000</v>
      </c>
      <c r="E55" s="50">
        <f t="shared" si="4"/>
        <v>2000000</v>
      </c>
      <c r="F55" s="50">
        <f t="shared" si="4"/>
        <v>4000000</v>
      </c>
      <c r="G55" s="26"/>
      <c r="H55" s="51">
        <f>H23</f>
        <v>12000000</v>
      </c>
      <c r="I55" s="26"/>
      <c r="J55" s="50">
        <f t="shared" ref="J55:M59" si="5">J23</f>
        <v>0</v>
      </c>
      <c r="K55" s="50">
        <f t="shared" si="5"/>
        <v>0</v>
      </c>
      <c r="L55" s="50">
        <f t="shared" si="5"/>
        <v>0</v>
      </c>
      <c r="M55" s="50">
        <f t="shared" si="5"/>
        <v>0</v>
      </c>
      <c r="O55" s="51">
        <f t="shared" si="3"/>
        <v>0</v>
      </c>
    </row>
    <row r="56" spans="1:15" ht="15" x14ac:dyDescent="0.25">
      <c r="A56" s="74" t="str">
        <f>A24</f>
        <v>(Gain) loss on divestitures and transaction costs</v>
      </c>
      <c r="B56" s="26"/>
      <c r="C56" s="50">
        <f t="shared" si="4"/>
        <v>0</v>
      </c>
      <c r="D56" s="50">
        <f t="shared" si="4"/>
        <v>-25000000</v>
      </c>
      <c r="E56" s="50">
        <f t="shared" si="4"/>
        <v>-16000000</v>
      </c>
      <c r="F56" s="50">
        <f t="shared" si="4"/>
        <v>-1000000</v>
      </c>
      <c r="G56" s="26"/>
      <c r="H56" s="51">
        <f>H24</f>
        <v>-42000000</v>
      </c>
      <c r="I56" s="26"/>
      <c r="J56" s="50">
        <f t="shared" si="5"/>
        <v>15000000</v>
      </c>
      <c r="K56" s="50">
        <f t="shared" si="5"/>
        <v>-60000000</v>
      </c>
      <c r="L56" s="50">
        <f t="shared" si="5"/>
        <v>54000000</v>
      </c>
      <c r="M56" s="50">
        <f t="shared" si="5"/>
        <v>33000000</v>
      </c>
      <c r="O56" s="51">
        <f t="shared" si="3"/>
        <v>42000000</v>
      </c>
    </row>
    <row r="57" spans="1:15" ht="15" x14ac:dyDescent="0.25">
      <c r="A57" s="74" t="str">
        <f>A25</f>
        <v>Litigation costs (recoveries), net</v>
      </c>
      <c r="B57" s="26"/>
      <c r="C57" s="50">
        <f t="shared" si="4"/>
        <v>-11000000</v>
      </c>
      <c r="D57" s="50">
        <f t="shared" si="4"/>
        <v>-9000000</v>
      </c>
      <c r="E57" s="50">
        <f t="shared" si="4"/>
        <v>6000000</v>
      </c>
      <c r="F57" s="50">
        <f t="shared" si="4"/>
        <v>3000000</v>
      </c>
      <c r="G57" s="26"/>
      <c r="H57" s="51">
        <f>H25</f>
        <v>-11000000</v>
      </c>
      <c r="I57" s="26"/>
      <c r="J57" s="50">
        <f t="shared" si="5"/>
        <v>31000000</v>
      </c>
      <c r="K57" s="50">
        <f t="shared" si="5"/>
        <v>4000000</v>
      </c>
      <c r="L57" s="50">
        <f t="shared" si="5"/>
        <v>78000000</v>
      </c>
      <c r="M57" s="50">
        <f t="shared" si="5"/>
        <v>114000000</v>
      </c>
      <c r="O57" s="51">
        <f t="shared" si="3"/>
        <v>227000000</v>
      </c>
    </row>
    <row r="58" spans="1:15" ht="15" x14ac:dyDescent="0.25">
      <c r="A58" s="74" t="str">
        <f>A26</f>
        <v>(Gain) loss on extinguishment of debt</v>
      </c>
      <c r="B58" s="26"/>
      <c r="C58" s="50">
        <f t="shared" si="4"/>
        <v>0</v>
      </c>
      <c r="D58" s="50">
        <f t="shared" si="4"/>
        <v>0</v>
      </c>
      <c r="E58" s="50">
        <f t="shared" si="4"/>
        <v>0</v>
      </c>
      <c r="F58" s="50">
        <f t="shared" si="4"/>
        <v>0</v>
      </c>
      <c r="G58" s="33"/>
      <c r="H58" s="51">
        <f>H26</f>
        <v>0</v>
      </c>
      <c r="I58" s="33"/>
      <c r="J58" s="50">
        <f t="shared" si="5"/>
        <v>0</v>
      </c>
      <c r="K58" s="50">
        <f t="shared" si="5"/>
        <v>0</v>
      </c>
      <c r="L58" s="50">
        <f t="shared" si="5"/>
        <v>108000000</v>
      </c>
      <c r="M58" s="50">
        <f t="shared" si="5"/>
        <v>0</v>
      </c>
      <c r="O58" s="51">
        <f t="shared" si="3"/>
        <v>108000000</v>
      </c>
    </row>
    <row r="59" spans="1:15" ht="15" x14ac:dyDescent="0.25">
      <c r="A59" s="74" t="str">
        <f>A27</f>
        <v>Other (income) expenses, net</v>
      </c>
      <c r="B59" s="26"/>
      <c r="C59" s="50">
        <f t="shared" si="4"/>
        <v>-1000000</v>
      </c>
      <c r="D59" s="50">
        <f t="shared" si="4"/>
        <v>0</v>
      </c>
      <c r="E59" s="50">
        <f t="shared" si="4"/>
        <v>-9000000</v>
      </c>
      <c r="F59" s="50">
        <f t="shared" si="4"/>
        <v>3000000</v>
      </c>
      <c r="G59" s="26"/>
      <c r="H59" s="51">
        <f>H27</f>
        <v>-7000000</v>
      </c>
      <c r="I59" s="26"/>
      <c r="J59" s="50">
        <f t="shared" si="5"/>
        <v>-1000000</v>
      </c>
      <c r="K59" s="50">
        <f t="shared" si="5"/>
        <v>-2000000</v>
      </c>
      <c r="L59" s="50">
        <f t="shared" si="5"/>
        <v>4000000</v>
      </c>
      <c r="M59" s="50">
        <f t="shared" si="5"/>
        <v>4000000</v>
      </c>
      <c r="O59" s="51">
        <f t="shared" si="3"/>
        <v>5000000</v>
      </c>
    </row>
    <row r="60" spans="1:15" ht="15" x14ac:dyDescent="0.25">
      <c r="A60" s="74" t="str">
        <f>A13</f>
        <v>NY MMIS charge</v>
      </c>
      <c r="B60" s="26"/>
      <c r="C60" s="50">
        <f>C33</f>
        <v>8000000</v>
      </c>
      <c r="D60" s="50">
        <f>D33</f>
        <v>1000000</v>
      </c>
      <c r="E60" s="50">
        <f>E33</f>
        <v>1000000</v>
      </c>
      <c r="F60" s="50">
        <f>F33</f>
        <v>-1000000</v>
      </c>
      <c r="G60" s="26"/>
      <c r="H60" s="51">
        <f>H33</f>
        <v>9000000</v>
      </c>
      <c r="I60" s="26"/>
      <c r="J60" s="50">
        <f>J33</f>
        <v>0</v>
      </c>
      <c r="K60" s="50">
        <f>K33</f>
        <v>-1000000</v>
      </c>
      <c r="L60" s="50">
        <f>L33</f>
        <v>-1000000</v>
      </c>
      <c r="M60" s="50">
        <f>M33</f>
        <v>0</v>
      </c>
      <c r="O60" s="51">
        <f t="shared" si="3"/>
        <v>-2000000</v>
      </c>
    </row>
    <row r="61" spans="1:15" ht="15" x14ac:dyDescent="0.25">
      <c r="A61" s="74" t="s">
        <v>152</v>
      </c>
      <c r="B61" s="26"/>
      <c r="C61" s="50">
        <v>0</v>
      </c>
      <c r="D61" s="50">
        <v>0</v>
      </c>
      <c r="E61" s="50">
        <v>0</v>
      </c>
      <c r="F61" s="50">
        <v>0</v>
      </c>
      <c r="G61" s="26"/>
      <c r="H61" s="51">
        <v>0</v>
      </c>
      <c r="I61" s="26"/>
      <c r="J61" s="50">
        <v>0</v>
      </c>
      <c r="K61" s="50">
        <v>0</v>
      </c>
      <c r="L61" s="50">
        <v>0</v>
      </c>
      <c r="M61" s="50">
        <v>0</v>
      </c>
      <c r="O61" s="51">
        <f t="shared" si="3"/>
        <v>0</v>
      </c>
    </row>
    <row r="62" spans="1:15" ht="15" x14ac:dyDescent="0.25">
      <c r="A62" s="75" t="str">
        <f>A14</f>
        <v>Health Enterprise charge</v>
      </c>
      <c r="B62" s="26"/>
      <c r="C62" s="42">
        <f>C34</f>
        <v>-5000000</v>
      </c>
      <c r="D62" s="42">
        <f>D34</f>
        <v>0</v>
      </c>
      <c r="E62" s="42">
        <f>E34</f>
        <v>-3000000</v>
      </c>
      <c r="F62" s="42">
        <f>F34</f>
        <v>0</v>
      </c>
      <c r="G62" s="26"/>
      <c r="H62" s="43">
        <f>H34</f>
        <v>-8000000</v>
      </c>
      <c r="I62" s="26"/>
      <c r="J62" s="42">
        <f>J34</f>
        <v>0</v>
      </c>
      <c r="K62" s="42">
        <f>K34</f>
        <v>0</v>
      </c>
      <c r="L62" s="42">
        <f>L34</f>
        <v>0</v>
      </c>
      <c r="M62" s="42">
        <f>M34</f>
        <v>-1000000</v>
      </c>
      <c r="O62" s="43">
        <f t="shared" si="3"/>
        <v>-1000000</v>
      </c>
    </row>
    <row r="63" spans="1:15" ht="15.75" thickBot="1" x14ac:dyDescent="0.3">
      <c r="A63" s="44" t="s">
        <v>29</v>
      </c>
      <c r="B63" s="44"/>
      <c r="C63" s="54">
        <f>SUM(C48:C62)</f>
        <v>153000000</v>
      </c>
      <c r="D63" s="54">
        <f>SUM(D48:D62)</f>
        <v>157000000</v>
      </c>
      <c r="E63" s="54">
        <f>SUM(E48:E62)</f>
        <v>174000000</v>
      </c>
      <c r="F63" s="54">
        <f>SUM(F48:F62)</f>
        <v>188000000</v>
      </c>
      <c r="G63" s="26"/>
      <c r="H63" s="55">
        <f>SUM(H48:H62)</f>
        <v>672000000</v>
      </c>
      <c r="I63" s="26"/>
      <c r="J63" s="54">
        <f>SUM(J48:J62)</f>
        <v>161000000</v>
      </c>
      <c r="K63" s="54">
        <f>SUM(K48:K62)</f>
        <v>166000000</v>
      </c>
      <c r="L63" s="54">
        <f>SUM(L48:L62)</f>
        <v>157000000</v>
      </c>
      <c r="M63" s="54">
        <f>SUM(M48:M62)</f>
        <v>156000000</v>
      </c>
      <c r="O63" s="55">
        <f>SUM(O48:O62)</f>
        <v>640000000</v>
      </c>
    </row>
    <row r="64" spans="1:15" ht="15.75" thickTop="1" x14ac:dyDescent="0.25">
      <c r="A64" s="47"/>
      <c r="B64" s="47"/>
      <c r="C64" s="72">
        <f>C63/C45</f>
        <v>9.8518995492594977E-2</v>
      </c>
      <c r="D64" s="72">
        <f>D63/D45</f>
        <v>0.10494652406417113</v>
      </c>
      <c r="E64" s="72">
        <f>E63/E45</f>
        <v>0.11756756756756757</v>
      </c>
      <c r="F64" s="72">
        <f>F63/F45</f>
        <v>0.12592096450100468</v>
      </c>
      <c r="G64" s="26"/>
      <c r="H64" s="73">
        <f>H63/H45</f>
        <v>0.11159083361009631</v>
      </c>
      <c r="I64" s="26"/>
      <c r="J64" s="72">
        <f>J63/J45</f>
        <v>0.11338028169014085</v>
      </c>
      <c r="K64" s="72">
        <f>K63/K45</f>
        <v>0.11968276856524873</v>
      </c>
      <c r="L64" s="72">
        <f>L63/L45</f>
        <v>0.12039877300613497</v>
      </c>
      <c r="M64" s="72">
        <f>M63/M45</f>
        <v>0.12168486739469579</v>
      </c>
      <c r="O64" s="73">
        <f>O63/O45</f>
        <v>0.11867235305025033</v>
      </c>
    </row>
    <row r="65" spans="1:15" ht="15.75" thickBot="1" x14ac:dyDescent="0.3">
      <c r="A65" s="26"/>
      <c r="B65" s="26"/>
      <c r="C65" s="26"/>
      <c r="D65" s="26"/>
      <c r="E65" s="26"/>
      <c r="F65" s="26"/>
      <c r="G65" s="26"/>
      <c r="H65" s="81"/>
      <c r="I65" s="26"/>
      <c r="J65" s="26"/>
      <c r="K65" s="26"/>
      <c r="L65" s="26"/>
      <c r="M65" s="26"/>
      <c r="O65" s="81"/>
    </row>
    <row r="66" spans="1:15" ht="15" x14ac:dyDescent="0.25">
      <c r="A66" s="77"/>
      <c r="B66" s="77"/>
      <c r="C66" s="77"/>
      <c r="D66" s="77"/>
      <c r="E66" s="77"/>
      <c r="F66" s="77"/>
      <c r="G66" s="26"/>
      <c r="H66" s="77"/>
      <c r="I66" s="77"/>
      <c r="J66" s="77"/>
      <c r="K66" s="77"/>
      <c r="L66" s="77"/>
      <c r="M66" s="77"/>
      <c r="O66" s="77"/>
    </row>
    <row r="67" spans="1:15" ht="15" x14ac:dyDescent="0.25">
      <c r="A67" s="38" t="s">
        <v>30</v>
      </c>
      <c r="B67" s="26"/>
      <c r="C67" s="26"/>
      <c r="D67" s="26"/>
      <c r="E67" s="26"/>
      <c r="F67" s="26"/>
      <c r="G67" s="26"/>
      <c r="H67" s="26"/>
      <c r="I67" s="26"/>
      <c r="J67" s="26"/>
      <c r="K67" s="26"/>
      <c r="L67" s="26"/>
      <c r="M67" s="26"/>
      <c r="O67" s="26"/>
    </row>
    <row r="68" spans="1:15" ht="15" x14ac:dyDescent="0.25">
      <c r="A68" s="38" t="s">
        <v>19</v>
      </c>
      <c r="B68" s="26"/>
      <c r="C68" s="26"/>
      <c r="D68" s="26"/>
      <c r="E68" s="26"/>
      <c r="F68" s="26"/>
      <c r="G68" s="26"/>
      <c r="H68" s="26"/>
      <c r="I68" s="26"/>
      <c r="J68" s="26"/>
      <c r="K68" s="26"/>
      <c r="L68" s="26"/>
      <c r="M68" s="26"/>
      <c r="O68" s="26"/>
    </row>
    <row r="69" spans="1:15" ht="15" x14ac:dyDescent="0.25">
      <c r="A69" s="26"/>
      <c r="B69" s="26"/>
      <c r="C69" s="34" t="s">
        <v>122</v>
      </c>
      <c r="D69" s="34" t="s">
        <v>123</v>
      </c>
      <c r="E69" s="34" t="s">
        <v>124</v>
      </c>
      <c r="F69" s="34" t="s">
        <v>125</v>
      </c>
      <c r="G69" s="26"/>
      <c r="H69" s="35" t="s">
        <v>126</v>
      </c>
      <c r="I69" s="26"/>
      <c r="J69" s="34" t="s">
        <v>127</v>
      </c>
      <c r="K69" s="34" t="s">
        <v>128</v>
      </c>
      <c r="L69" s="34" t="s">
        <v>129</v>
      </c>
      <c r="M69" s="34" t="s">
        <v>130</v>
      </c>
      <c r="O69" s="35" t="s">
        <v>131</v>
      </c>
    </row>
    <row r="70" spans="1:15" ht="15" x14ac:dyDescent="0.25">
      <c r="A70" s="36"/>
      <c r="B70" s="36"/>
      <c r="C70" s="36"/>
      <c r="D70" s="36"/>
      <c r="E70" s="36"/>
      <c r="F70" s="36"/>
      <c r="G70" s="26"/>
      <c r="H70" s="37"/>
      <c r="I70" s="26"/>
      <c r="J70" s="36"/>
      <c r="K70" s="36"/>
      <c r="L70" s="36"/>
      <c r="M70" s="36"/>
      <c r="O70" s="37"/>
    </row>
    <row r="71" spans="1:15" ht="15" x14ac:dyDescent="0.25">
      <c r="A71" s="33" t="s">
        <v>31</v>
      </c>
      <c r="B71" s="26"/>
      <c r="C71" s="26"/>
      <c r="D71" s="26"/>
      <c r="E71" s="26"/>
      <c r="F71" s="26"/>
      <c r="G71" s="26"/>
      <c r="H71" s="49"/>
      <c r="I71" s="26"/>
      <c r="J71" s="26"/>
      <c r="K71" s="26"/>
      <c r="L71" s="26"/>
      <c r="M71" s="26"/>
      <c r="O71" s="49"/>
    </row>
    <row r="72" spans="1:15" ht="15" x14ac:dyDescent="0.25">
      <c r="A72" s="80" t="s">
        <v>32</v>
      </c>
      <c r="B72" s="26"/>
      <c r="C72" s="39">
        <v>-22000000</v>
      </c>
      <c r="D72" s="39">
        <v>-11000000</v>
      </c>
      <c r="E72" s="39">
        <v>13000000</v>
      </c>
      <c r="F72" s="39">
        <v>4000000</v>
      </c>
      <c r="G72" s="26"/>
      <c r="H72" s="40">
        <v>-16000000</v>
      </c>
      <c r="I72" s="26"/>
      <c r="J72" s="39">
        <v>-54000000</v>
      </c>
      <c r="K72" s="39">
        <v>54000000</v>
      </c>
      <c r="L72" s="39">
        <v>-252000000</v>
      </c>
      <c r="M72" s="39">
        <v>-143000000</v>
      </c>
      <c r="O72" s="40">
        <f t="shared" ref="O72:O82" si="6">SUM(J72:M72)</f>
        <v>-395000000</v>
      </c>
    </row>
    <row r="73" spans="1:15" ht="15" x14ac:dyDescent="0.25">
      <c r="A73" s="74" t="str">
        <f>A19</f>
        <v>Restructuring and related costs</v>
      </c>
      <c r="B73" s="26"/>
      <c r="C73" s="50">
        <f t="shared" ref="C73:F75" si="7">C19</f>
        <v>18000000</v>
      </c>
      <c r="D73" s="50">
        <f t="shared" si="7"/>
        <v>36000000</v>
      </c>
      <c r="E73" s="50">
        <f t="shared" si="7"/>
        <v>22000000</v>
      </c>
      <c r="F73" s="50">
        <f t="shared" si="7"/>
        <v>25000000</v>
      </c>
      <c r="G73" s="26"/>
      <c r="H73" s="51">
        <f>H19</f>
        <v>101000000</v>
      </c>
      <c r="I73" s="26"/>
      <c r="J73" s="50">
        <f t="shared" ref="J73:M75" si="8">J19</f>
        <v>20000000</v>
      </c>
      <c r="K73" s="50">
        <f t="shared" si="8"/>
        <v>17000000</v>
      </c>
      <c r="L73" s="50">
        <f t="shared" si="8"/>
        <v>31000000</v>
      </c>
      <c r="M73" s="50">
        <f t="shared" si="8"/>
        <v>13000000</v>
      </c>
      <c r="O73" s="51">
        <f t="shared" si="6"/>
        <v>81000000</v>
      </c>
    </row>
    <row r="74" spans="1:15" ht="15" x14ac:dyDescent="0.25">
      <c r="A74" s="74" t="str">
        <f>A20</f>
        <v>Amortization of acquired intangible assets</v>
      </c>
      <c r="B74" s="26"/>
      <c r="C74" s="50">
        <f t="shared" si="7"/>
        <v>61000000</v>
      </c>
      <c r="D74" s="50">
        <f t="shared" si="7"/>
        <v>61000000</v>
      </c>
      <c r="E74" s="50">
        <f t="shared" si="7"/>
        <v>60000000</v>
      </c>
      <c r="F74" s="50">
        <f t="shared" si="7"/>
        <v>61000000</v>
      </c>
      <c r="G74" s="26"/>
      <c r="H74" s="51">
        <f>H20</f>
        <v>243000000</v>
      </c>
      <c r="I74" s="26"/>
      <c r="J74" s="50">
        <f t="shared" si="8"/>
        <v>61000000</v>
      </c>
      <c r="K74" s="50">
        <f t="shared" si="8"/>
        <v>60000000</v>
      </c>
      <c r="L74" s="50">
        <f t="shared" si="8"/>
        <v>60000000</v>
      </c>
      <c r="M74" s="50">
        <f t="shared" si="8"/>
        <v>61000000</v>
      </c>
      <c r="O74" s="51">
        <f t="shared" si="6"/>
        <v>242000000</v>
      </c>
    </row>
    <row r="75" spans="1:15" ht="15" x14ac:dyDescent="0.25">
      <c r="A75" s="74" t="str">
        <f>A21</f>
        <v>Goodwill impairment</v>
      </c>
      <c r="B75" s="26"/>
      <c r="C75" s="50">
        <f t="shared" si="7"/>
        <v>0</v>
      </c>
      <c r="D75" s="50">
        <f t="shared" si="7"/>
        <v>0</v>
      </c>
      <c r="E75" s="50">
        <f t="shared" si="7"/>
        <v>0</v>
      </c>
      <c r="F75" s="50">
        <f t="shared" si="7"/>
        <v>0</v>
      </c>
      <c r="G75" s="26"/>
      <c r="H75" s="51">
        <f>H21</f>
        <v>0</v>
      </c>
      <c r="I75" s="26"/>
      <c r="J75" s="50">
        <f t="shared" si="8"/>
        <v>0</v>
      </c>
      <c r="K75" s="50">
        <f t="shared" si="8"/>
        <v>0</v>
      </c>
      <c r="L75" s="50">
        <f t="shared" si="8"/>
        <v>0</v>
      </c>
      <c r="M75" s="50">
        <f t="shared" si="8"/>
        <v>0</v>
      </c>
      <c r="O75" s="51">
        <f t="shared" si="6"/>
        <v>0</v>
      </c>
    </row>
    <row r="76" spans="1:15" ht="15" x14ac:dyDescent="0.25">
      <c r="A76" s="74" t="str">
        <f>A23</f>
        <v>Separation costs</v>
      </c>
      <c r="B76" s="26"/>
      <c r="C76" s="50">
        <f t="shared" ref="C76:F80" si="9">C23</f>
        <v>5000000</v>
      </c>
      <c r="D76" s="50">
        <f t="shared" si="9"/>
        <v>1000000</v>
      </c>
      <c r="E76" s="50">
        <f t="shared" si="9"/>
        <v>2000000</v>
      </c>
      <c r="F76" s="50">
        <f t="shared" si="9"/>
        <v>4000000</v>
      </c>
      <c r="G76" s="26"/>
      <c r="H76" s="51">
        <f>H23</f>
        <v>12000000</v>
      </c>
      <c r="I76" s="26"/>
      <c r="J76" s="50">
        <f t="shared" ref="J76:M80" si="10">J23</f>
        <v>0</v>
      </c>
      <c r="K76" s="50">
        <f t="shared" si="10"/>
        <v>0</v>
      </c>
      <c r="L76" s="50">
        <f t="shared" si="10"/>
        <v>0</v>
      </c>
      <c r="M76" s="50">
        <f t="shared" si="10"/>
        <v>0</v>
      </c>
      <c r="O76" s="51">
        <f t="shared" si="6"/>
        <v>0</v>
      </c>
    </row>
    <row r="77" spans="1:15" ht="15" x14ac:dyDescent="0.25">
      <c r="A77" s="74" t="str">
        <f>A24</f>
        <v>(Gain) loss on divestitures and transaction costs</v>
      </c>
      <c r="B77" s="26"/>
      <c r="C77" s="50">
        <f t="shared" si="9"/>
        <v>0</v>
      </c>
      <c r="D77" s="50">
        <f t="shared" si="9"/>
        <v>-25000000</v>
      </c>
      <c r="E77" s="50">
        <f t="shared" si="9"/>
        <v>-16000000</v>
      </c>
      <c r="F77" s="50">
        <f t="shared" si="9"/>
        <v>-1000000</v>
      </c>
      <c r="G77" s="26"/>
      <c r="H77" s="51">
        <f>H24</f>
        <v>-42000000</v>
      </c>
      <c r="I77" s="26"/>
      <c r="J77" s="50">
        <f t="shared" si="10"/>
        <v>15000000</v>
      </c>
      <c r="K77" s="50">
        <f t="shared" si="10"/>
        <v>-60000000</v>
      </c>
      <c r="L77" s="50">
        <f t="shared" si="10"/>
        <v>54000000</v>
      </c>
      <c r="M77" s="50">
        <f t="shared" si="10"/>
        <v>33000000</v>
      </c>
      <c r="O77" s="51">
        <f t="shared" si="6"/>
        <v>42000000</v>
      </c>
    </row>
    <row r="78" spans="1:15" ht="15" x14ac:dyDescent="0.25">
      <c r="A78" s="74" t="str">
        <f>A25</f>
        <v>Litigation costs (recoveries), net</v>
      </c>
      <c r="B78" s="26"/>
      <c r="C78" s="50">
        <f t="shared" si="9"/>
        <v>-11000000</v>
      </c>
      <c r="D78" s="50">
        <f t="shared" si="9"/>
        <v>-9000000</v>
      </c>
      <c r="E78" s="50">
        <f t="shared" si="9"/>
        <v>6000000</v>
      </c>
      <c r="F78" s="50">
        <f t="shared" si="9"/>
        <v>3000000</v>
      </c>
      <c r="G78" s="26"/>
      <c r="H78" s="51">
        <f>H25</f>
        <v>-11000000</v>
      </c>
      <c r="I78" s="26"/>
      <c r="J78" s="50">
        <f t="shared" si="10"/>
        <v>31000000</v>
      </c>
      <c r="K78" s="50">
        <f t="shared" si="10"/>
        <v>4000000</v>
      </c>
      <c r="L78" s="50">
        <f t="shared" si="10"/>
        <v>78000000</v>
      </c>
      <c r="M78" s="50">
        <f t="shared" si="10"/>
        <v>114000000</v>
      </c>
      <c r="O78" s="51">
        <f t="shared" si="6"/>
        <v>227000000</v>
      </c>
    </row>
    <row r="79" spans="1:15" ht="15" x14ac:dyDescent="0.25">
      <c r="A79" s="74" t="str">
        <f>A26</f>
        <v>(Gain) loss on extinguishment of debt</v>
      </c>
      <c r="B79" s="26"/>
      <c r="C79" s="50">
        <f t="shared" si="9"/>
        <v>0</v>
      </c>
      <c r="D79" s="50">
        <f t="shared" si="9"/>
        <v>0</v>
      </c>
      <c r="E79" s="50">
        <f t="shared" si="9"/>
        <v>0</v>
      </c>
      <c r="F79" s="50">
        <f t="shared" si="9"/>
        <v>0</v>
      </c>
      <c r="G79" s="33"/>
      <c r="H79" s="51">
        <f>H26</f>
        <v>0</v>
      </c>
      <c r="I79" s="33"/>
      <c r="J79" s="50">
        <f t="shared" si="10"/>
        <v>0</v>
      </c>
      <c r="K79" s="50">
        <f t="shared" si="10"/>
        <v>0</v>
      </c>
      <c r="L79" s="50">
        <f t="shared" si="10"/>
        <v>108000000</v>
      </c>
      <c r="M79" s="50">
        <f t="shared" si="10"/>
        <v>0</v>
      </c>
      <c r="O79" s="51">
        <f t="shared" si="6"/>
        <v>108000000</v>
      </c>
    </row>
    <row r="80" spans="1:15" ht="15" x14ac:dyDescent="0.25">
      <c r="A80" s="74" t="str">
        <f>A27</f>
        <v>Other (income) expenses, net</v>
      </c>
      <c r="B80" s="26"/>
      <c r="C80" s="50">
        <f t="shared" si="9"/>
        <v>-1000000</v>
      </c>
      <c r="D80" s="50">
        <f t="shared" si="9"/>
        <v>0</v>
      </c>
      <c r="E80" s="50">
        <f t="shared" si="9"/>
        <v>-9000000</v>
      </c>
      <c r="F80" s="50">
        <f t="shared" si="9"/>
        <v>3000000</v>
      </c>
      <c r="G80" s="26"/>
      <c r="H80" s="51">
        <f>H27</f>
        <v>-7000000</v>
      </c>
      <c r="I80" s="26"/>
      <c r="J80" s="50">
        <f t="shared" si="10"/>
        <v>-1000000</v>
      </c>
      <c r="K80" s="50">
        <f t="shared" si="10"/>
        <v>-2000000</v>
      </c>
      <c r="L80" s="50">
        <f t="shared" si="10"/>
        <v>4000000</v>
      </c>
      <c r="M80" s="50">
        <f t="shared" si="10"/>
        <v>4000000</v>
      </c>
      <c r="O80" s="51">
        <f t="shared" si="6"/>
        <v>5000000</v>
      </c>
    </row>
    <row r="81" spans="1:15" ht="15" x14ac:dyDescent="0.25">
      <c r="A81" s="74" t="str">
        <f>A13</f>
        <v>NY MMIS charge</v>
      </c>
      <c r="B81" s="26"/>
      <c r="C81" s="50">
        <f t="shared" ref="C81:F82" si="11">C13</f>
        <v>8000000</v>
      </c>
      <c r="D81" s="50">
        <f t="shared" si="11"/>
        <v>1000000</v>
      </c>
      <c r="E81" s="50">
        <f t="shared" si="11"/>
        <v>1000000</v>
      </c>
      <c r="F81" s="50">
        <f t="shared" si="11"/>
        <v>-1000000</v>
      </c>
      <c r="G81" s="26"/>
      <c r="H81" s="51">
        <f>H13</f>
        <v>9000000</v>
      </c>
      <c r="I81" s="26"/>
      <c r="J81" s="50">
        <f t="shared" ref="J81:M82" si="12">J13</f>
        <v>0</v>
      </c>
      <c r="K81" s="50">
        <f t="shared" si="12"/>
        <v>-1000000</v>
      </c>
      <c r="L81" s="50">
        <f t="shared" si="12"/>
        <v>-1000000</v>
      </c>
      <c r="M81" s="50">
        <f t="shared" si="12"/>
        <v>0</v>
      </c>
      <c r="O81" s="51">
        <f t="shared" si="6"/>
        <v>-2000000</v>
      </c>
    </row>
    <row r="82" spans="1:15" ht="15" x14ac:dyDescent="0.25">
      <c r="A82" s="75" t="str">
        <f>A14</f>
        <v>Health Enterprise charge</v>
      </c>
      <c r="B82" s="26"/>
      <c r="C82" s="42">
        <f t="shared" si="11"/>
        <v>-5000000</v>
      </c>
      <c r="D82" s="42">
        <f t="shared" si="11"/>
        <v>0</v>
      </c>
      <c r="E82" s="42">
        <f t="shared" si="11"/>
        <v>-3000000</v>
      </c>
      <c r="F82" s="42">
        <f t="shared" si="11"/>
        <v>0</v>
      </c>
      <c r="G82" s="26"/>
      <c r="H82" s="43">
        <f>H14</f>
        <v>-8000000</v>
      </c>
      <c r="I82" s="26"/>
      <c r="J82" s="42">
        <f t="shared" si="12"/>
        <v>0</v>
      </c>
      <c r="K82" s="42">
        <f t="shared" si="12"/>
        <v>0</v>
      </c>
      <c r="L82" s="42">
        <f t="shared" si="12"/>
        <v>0</v>
      </c>
      <c r="M82" s="42">
        <f t="shared" si="12"/>
        <v>-1000000</v>
      </c>
      <c r="O82" s="43">
        <f t="shared" si="6"/>
        <v>-1000000</v>
      </c>
    </row>
    <row r="83" spans="1:15" ht="15.75" thickBot="1" x14ac:dyDescent="0.3">
      <c r="A83" s="44" t="s">
        <v>33</v>
      </c>
      <c r="B83" s="44"/>
      <c r="C83" s="54">
        <f>SUM(C72:C82)</f>
        <v>53000000</v>
      </c>
      <c r="D83" s="54">
        <f>SUM(D72:D82)</f>
        <v>54000000</v>
      </c>
      <c r="E83" s="54">
        <f>SUM(E72:E82)</f>
        <v>76000000</v>
      </c>
      <c r="F83" s="54">
        <f>SUM(F72:F82)</f>
        <v>98000000</v>
      </c>
      <c r="G83" s="26"/>
      <c r="H83" s="55">
        <f>SUM(H72:H82)</f>
        <v>281000000</v>
      </c>
      <c r="I83" s="26"/>
      <c r="J83" s="54">
        <f>SUM(J72:J82)</f>
        <v>72000000</v>
      </c>
      <c r="K83" s="54">
        <f>SUM(K72:K82)</f>
        <v>72000000</v>
      </c>
      <c r="L83" s="54">
        <f>SUM(L72:L82)</f>
        <v>82000000</v>
      </c>
      <c r="M83" s="54">
        <f>SUM(M72:M82)</f>
        <v>81000000</v>
      </c>
      <c r="O83" s="55">
        <f>SUM(O72:O82)</f>
        <v>307000000</v>
      </c>
    </row>
    <row r="84" spans="1:15" ht="15.75" thickTop="1" x14ac:dyDescent="0.25">
      <c r="A84" s="47"/>
      <c r="B84" s="47"/>
      <c r="C84" s="47"/>
      <c r="D84" s="47"/>
      <c r="E84" s="47"/>
      <c r="F84" s="47"/>
      <c r="G84" s="26"/>
      <c r="H84" s="48"/>
      <c r="I84" s="26"/>
      <c r="J84" s="47"/>
      <c r="K84" s="47"/>
      <c r="L84" s="47"/>
      <c r="M84" s="47"/>
      <c r="O84" s="48"/>
    </row>
    <row r="85" spans="1:15" ht="15" x14ac:dyDescent="0.25">
      <c r="A85" s="74" t="s">
        <v>34</v>
      </c>
      <c r="B85" s="26"/>
      <c r="C85" s="39">
        <f>C28</f>
        <v>-12000000</v>
      </c>
      <c r="D85" s="39">
        <f>D28</f>
        <v>-7000000</v>
      </c>
      <c r="E85" s="39">
        <f>E28</f>
        <v>30000000</v>
      </c>
      <c r="F85" s="39">
        <f>F28</f>
        <v>-204000000</v>
      </c>
      <c r="G85" s="26"/>
      <c r="H85" s="40">
        <f>H28</f>
        <v>-193000000</v>
      </c>
      <c r="I85" s="26"/>
      <c r="J85" s="39">
        <f>J28</f>
        <v>-4000000</v>
      </c>
      <c r="K85" s="39">
        <f>K28</f>
        <v>43000000</v>
      </c>
      <c r="L85" s="39">
        <f>L28</f>
        <v>-15000000</v>
      </c>
      <c r="M85" s="39">
        <f>M28</f>
        <v>-3000000</v>
      </c>
      <c r="O85" s="40">
        <f>SUM(J85:M85)</f>
        <v>21000000</v>
      </c>
    </row>
    <row r="86" spans="1:15" ht="15" x14ac:dyDescent="0.25">
      <c r="A86" s="74" t="s">
        <v>35</v>
      </c>
      <c r="B86" s="26"/>
      <c r="C86" s="50">
        <v>30000000</v>
      </c>
      <c r="D86" s="50">
        <v>25000000</v>
      </c>
      <c r="E86" s="50">
        <v>-2000000</v>
      </c>
      <c r="F86" s="50">
        <v>235000000</v>
      </c>
      <c r="G86" s="26"/>
      <c r="H86" s="51">
        <v>288000000</v>
      </c>
      <c r="I86" s="26"/>
      <c r="J86" s="50">
        <v>29000000</v>
      </c>
      <c r="K86" s="50">
        <v>-35000000</v>
      </c>
      <c r="L86" s="50">
        <v>36000000</v>
      </c>
      <c r="M86" s="50">
        <v>26000000</v>
      </c>
      <c r="O86" s="51">
        <f>SUM(J86:M86)</f>
        <v>56000000</v>
      </c>
    </row>
    <row r="87" spans="1:15" ht="29.1" customHeight="1" x14ac:dyDescent="0.25">
      <c r="A87" s="41" t="s">
        <v>36</v>
      </c>
      <c r="B87" s="26"/>
      <c r="C87" s="82">
        <f>C83-C85-C86</f>
        <v>35000000</v>
      </c>
      <c r="D87" s="82">
        <f>D83-D85-D86</f>
        <v>36000000</v>
      </c>
      <c r="E87" s="82">
        <f>E83-E85-E86</f>
        <v>48000000</v>
      </c>
      <c r="F87" s="82">
        <f>F83-F85-F86</f>
        <v>67000000</v>
      </c>
      <c r="G87" s="26"/>
      <c r="H87" s="83">
        <f>H83-H85-H86</f>
        <v>186000000</v>
      </c>
      <c r="I87" s="26"/>
      <c r="J87" s="82">
        <f>J83-J85-J86</f>
        <v>47000000</v>
      </c>
      <c r="K87" s="82">
        <f>K83-K85-K86</f>
        <v>64000000</v>
      </c>
      <c r="L87" s="82">
        <f>L83-L85-L86</f>
        <v>61000000</v>
      </c>
      <c r="M87" s="82">
        <f>M83-M85-M86</f>
        <v>58000000</v>
      </c>
      <c r="O87" s="83">
        <f>SUM(J87:M87)</f>
        <v>230000000</v>
      </c>
    </row>
    <row r="88" spans="1:15" ht="15" x14ac:dyDescent="0.25">
      <c r="A88" s="84" t="s">
        <v>37</v>
      </c>
      <c r="B88" s="85"/>
      <c r="C88" s="86">
        <v>2000000</v>
      </c>
      <c r="D88" s="86">
        <v>3000000</v>
      </c>
      <c r="E88" s="86">
        <v>2000000</v>
      </c>
      <c r="F88" s="86">
        <v>3000000</v>
      </c>
      <c r="G88" s="26"/>
      <c r="H88" s="87">
        <v>10000000</v>
      </c>
      <c r="I88" s="26"/>
      <c r="J88" s="86">
        <v>2000000</v>
      </c>
      <c r="K88" s="86">
        <v>3000000</v>
      </c>
      <c r="L88" s="86">
        <v>2000000</v>
      </c>
      <c r="M88" s="86">
        <v>3000000</v>
      </c>
      <c r="O88" s="87">
        <f>SUM(J88:M88)</f>
        <v>10000000</v>
      </c>
    </row>
    <row r="89" spans="1:15" ht="30" customHeight="1" thickBot="1" x14ac:dyDescent="0.3">
      <c r="A89" s="44" t="s">
        <v>38</v>
      </c>
      <c r="B89" s="44"/>
      <c r="C89" s="54">
        <f>C87-C88</f>
        <v>33000000</v>
      </c>
      <c r="D89" s="54">
        <f>D87-D88</f>
        <v>33000000</v>
      </c>
      <c r="E89" s="54">
        <f>E87-E88</f>
        <v>46000000</v>
      </c>
      <c r="F89" s="54">
        <f>F87-F88</f>
        <v>64000000</v>
      </c>
      <c r="G89" s="26"/>
      <c r="H89" s="55">
        <f>H87-H88</f>
        <v>176000000</v>
      </c>
      <c r="I89" s="26"/>
      <c r="J89" s="54">
        <f>J87-J88</f>
        <v>45000000</v>
      </c>
      <c r="K89" s="54">
        <f>K87-K88</f>
        <v>61000000</v>
      </c>
      <c r="L89" s="54">
        <f>L87-L88</f>
        <v>59000000</v>
      </c>
      <c r="M89" s="54">
        <f>M87-M88</f>
        <v>55000000</v>
      </c>
      <c r="O89" s="55">
        <f>O87-O88</f>
        <v>220000000</v>
      </c>
    </row>
    <row r="90" spans="1:15" ht="15.75" thickTop="1" x14ac:dyDescent="0.25">
      <c r="A90" s="47"/>
      <c r="B90" s="47"/>
      <c r="C90" s="47"/>
      <c r="D90" s="47"/>
      <c r="E90" s="47"/>
      <c r="F90" s="47"/>
      <c r="G90" s="26"/>
      <c r="H90" s="48"/>
      <c r="I90" s="26"/>
      <c r="J90" s="47"/>
      <c r="K90" s="47"/>
      <c r="L90" s="47"/>
      <c r="M90" s="47"/>
      <c r="O90" s="48"/>
    </row>
    <row r="91" spans="1:15" ht="30" customHeight="1" x14ac:dyDescent="0.25">
      <c r="A91" s="33" t="s">
        <v>39</v>
      </c>
      <c r="B91" s="26"/>
      <c r="C91" s="62">
        <v>205782000</v>
      </c>
      <c r="D91" s="62">
        <v>206699000</v>
      </c>
      <c r="E91" s="62">
        <v>207088000</v>
      </c>
      <c r="F91" s="62">
        <v>212873000</v>
      </c>
      <c r="G91" s="26"/>
      <c r="H91" s="63">
        <v>206693000</v>
      </c>
      <c r="I91" s="26"/>
      <c r="J91" s="62">
        <v>208009000</v>
      </c>
      <c r="K91" s="62">
        <v>208889000</v>
      </c>
      <c r="L91" s="62">
        <v>209744000</v>
      </c>
      <c r="M91" s="62">
        <v>210648000</v>
      </c>
      <c r="O91" s="63">
        <v>209654000</v>
      </c>
    </row>
    <row r="92" spans="1:15" ht="30" customHeight="1" x14ac:dyDescent="0.25">
      <c r="A92" s="38" t="s">
        <v>40</v>
      </c>
      <c r="B92" s="26"/>
      <c r="C92" s="88">
        <v>0.16036388022276002</v>
      </c>
      <c r="D92" s="89">
        <v>0.15965244147286634</v>
      </c>
      <c r="E92" s="89">
        <v>0.22212779108398362</v>
      </c>
      <c r="F92" s="89">
        <v>0.31064874361708628</v>
      </c>
      <c r="G92" s="26"/>
      <c r="H92" s="90">
        <v>0.85150440508386838</v>
      </c>
      <c r="I92" s="26"/>
      <c r="J92" s="89">
        <v>0.21633679311952847</v>
      </c>
      <c r="K92" s="89">
        <v>0.29202112126536101</v>
      </c>
      <c r="L92" s="89">
        <v>0.28129529330993974</v>
      </c>
      <c r="M92" s="89">
        <v>0.2610990847290266</v>
      </c>
      <c r="O92" s="90">
        <v>1.0493479733274824</v>
      </c>
    </row>
    <row r="93" spans="1:15" ht="15" x14ac:dyDescent="0.25">
      <c r="A93" s="26"/>
      <c r="B93" s="26"/>
      <c r="C93" s="26"/>
      <c r="D93" s="26"/>
      <c r="E93" s="26"/>
      <c r="F93" s="26"/>
      <c r="G93" s="26"/>
      <c r="H93" s="26"/>
      <c r="I93" s="26"/>
      <c r="J93" s="26"/>
      <c r="K93" s="26"/>
      <c r="L93" s="26"/>
      <c r="M93" s="26"/>
      <c r="O93" s="26"/>
    </row>
    <row r="94" spans="1:15" ht="15" x14ac:dyDescent="0.25">
      <c r="A94" s="26"/>
      <c r="B94" s="26"/>
      <c r="C94" s="26"/>
      <c r="D94" s="26"/>
      <c r="E94" s="26"/>
      <c r="F94" s="26"/>
      <c r="G94" s="26"/>
      <c r="H94" s="26"/>
      <c r="I94" s="26"/>
      <c r="J94" s="26"/>
      <c r="K94" s="26"/>
      <c r="L94" s="26"/>
      <c r="M94" s="26"/>
      <c r="O94" s="26"/>
    </row>
    <row r="95" spans="1:15" ht="15" hidden="1" x14ac:dyDescent="0.25">
      <c r="A95" s="26"/>
      <c r="B95" s="26"/>
      <c r="C95" s="26"/>
      <c r="D95" s="26"/>
      <c r="E95" s="26"/>
      <c r="F95" s="26"/>
      <c r="G95" s="26"/>
      <c r="H95" s="26"/>
      <c r="I95" s="26"/>
      <c r="J95" s="26"/>
      <c r="K95" s="26"/>
      <c r="L95" s="26"/>
      <c r="M95" s="26"/>
      <c r="O95" s="26"/>
    </row>
  </sheetData>
  <hyperlinks>
    <hyperlink ref="P2" location="Index!A1" display="Back" xr:uid="{1ADF0C7F-DCE6-4302-B3F2-CD69074F8CF5}"/>
    <hyperlink ref="P40" location="Index!A1" display="Back" xr:uid="{8B651A18-5C99-468D-987F-DFD776EC9060}"/>
  </hyperlinks>
  <pageMargins left="0.75" right="0.75" top="1" bottom="1" header="0.5" footer="0.5"/>
  <pageSetup scale="59" fitToHeight="0" orientation="landscape" r:id="rId1"/>
  <rowBreaks count="2" manualBreakCount="2">
    <brk id="38" max="15" man="1"/>
    <brk id="6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4D1E-4A24-40AE-BEE2-B55D015685A2}">
  <sheetPr>
    <pageSetUpPr fitToPage="1"/>
  </sheetPr>
  <dimension ref="A1:P92"/>
  <sheetViews>
    <sheetView showGridLines="0" zoomScale="80" zoomScaleNormal="80" workbookViewId="0"/>
  </sheetViews>
  <sheetFormatPr defaultColWidth="0" defaultRowHeight="12.75" zeroHeight="1" x14ac:dyDescent="0.2"/>
  <cols>
    <col min="1" max="1" width="70.85546875" style="1" customWidth="1"/>
    <col min="2" max="2" width="0.85546875" style="1" customWidth="1"/>
    <col min="3" max="6" width="12.85546875" style="1" customWidth="1"/>
    <col min="7" max="7" width="0.85546875" style="1" customWidth="1"/>
    <col min="8" max="8" width="12.85546875" style="1" customWidth="1"/>
    <col min="9" max="9" width="0.85546875" style="1" customWidth="1"/>
    <col min="10" max="13" width="12.85546875" style="1" customWidth="1"/>
    <col min="14" max="14" width="0.85546875" style="1" customWidth="1"/>
    <col min="15" max="15" width="12.85546875" style="1" customWidth="1"/>
    <col min="16" max="16" width="13.7109375" style="1" customWidth="1"/>
    <col min="17" max="16384" width="13.7109375" style="1" hidden="1"/>
  </cols>
  <sheetData>
    <row r="1" spans="1:16" ht="30" customHeight="1" x14ac:dyDescent="0.2">
      <c r="A1" s="91" t="s">
        <v>121</v>
      </c>
      <c r="L1" s="2"/>
      <c r="M1" s="2"/>
      <c r="P1" s="32" t="s">
        <v>9</v>
      </c>
    </row>
    <row r="2" spans="1:16" x14ac:dyDescent="0.2"/>
    <row r="3" spans="1:16" x14ac:dyDescent="0.2"/>
    <row r="4" spans="1:16" x14ac:dyDescent="0.2"/>
    <row r="5" spans="1:16" x14ac:dyDescent="0.2"/>
    <row r="6" spans="1:16" x14ac:dyDescent="0.2"/>
    <row r="7" spans="1:16" ht="30" customHeight="1" x14ac:dyDescent="0.25">
      <c r="A7" s="38" t="s">
        <v>18</v>
      </c>
      <c r="B7" s="26"/>
      <c r="C7" s="26"/>
      <c r="D7" s="26"/>
      <c r="E7" s="26"/>
      <c r="F7" s="26"/>
      <c r="G7" s="26"/>
      <c r="H7" s="26"/>
      <c r="I7" s="26"/>
      <c r="J7" s="26"/>
      <c r="K7" s="26"/>
      <c r="L7" s="26"/>
      <c r="M7" s="26"/>
      <c r="O7" s="26"/>
    </row>
    <row r="8" spans="1:16" ht="15" x14ac:dyDescent="0.25">
      <c r="A8" s="38" t="s">
        <v>19</v>
      </c>
      <c r="B8" s="26"/>
      <c r="C8" s="26"/>
      <c r="D8" s="26"/>
      <c r="E8" s="26"/>
      <c r="F8" s="26"/>
      <c r="G8" s="26"/>
      <c r="H8" s="26"/>
      <c r="I8" s="26"/>
      <c r="J8" s="26"/>
      <c r="K8" s="26"/>
      <c r="L8" s="26"/>
      <c r="M8" s="26"/>
      <c r="O8" s="26"/>
    </row>
    <row r="9" spans="1:16" ht="15" x14ac:dyDescent="0.25">
      <c r="A9" s="26"/>
      <c r="B9" s="26"/>
      <c r="C9" s="34" t="s">
        <v>122</v>
      </c>
      <c r="D9" s="34" t="s">
        <v>123</v>
      </c>
      <c r="E9" s="34" t="s">
        <v>124</v>
      </c>
      <c r="F9" s="34" t="s">
        <v>125</v>
      </c>
      <c r="G9" s="26"/>
      <c r="H9" s="35" t="s">
        <v>126</v>
      </c>
      <c r="I9" s="26"/>
      <c r="J9" s="34" t="s">
        <v>127</v>
      </c>
      <c r="K9" s="34" t="s">
        <v>128</v>
      </c>
      <c r="L9" s="34" t="s">
        <v>129</v>
      </c>
      <c r="M9" s="34" t="s">
        <v>130</v>
      </c>
      <c r="O9" s="35" t="s">
        <v>131</v>
      </c>
    </row>
    <row r="10" spans="1:16" ht="15" x14ac:dyDescent="0.25">
      <c r="A10" s="36"/>
      <c r="B10" s="36"/>
      <c r="C10" s="36"/>
      <c r="D10" s="36"/>
      <c r="E10" s="36"/>
      <c r="F10" s="36"/>
      <c r="G10" s="26"/>
      <c r="H10" s="37"/>
      <c r="I10" s="26"/>
      <c r="J10" s="36"/>
      <c r="K10" s="36"/>
      <c r="L10" s="36"/>
      <c r="M10" s="36"/>
      <c r="O10" s="37"/>
    </row>
    <row r="11" spans="1:16" x14ac:dyDescent="0.2">
      <c r="A11" s="92" t="s">
        <v>41</v>
      </c>
      <c r="B11" s="93"/>
      <c r="C11" s="93"/>
      <c r="D11" s="93"/>
      <c r="E11" s="93"/>
      <c r="F11" s="93"/>
      <c r="G11" s="93"/>
      <c r="H11" s="94"/>
      <c r="I11" s="93"/>
      <c r="J11" s="93"/>
      <c r="K11" s="93"/>
      <c r="L11" s="93"/>
      <c r="M11" s="93"/>
      <c r="O11" s="94"/>
    </row>
    <row r="12" spans="1:16" x14ac:dyDescent="0.2">
      <c r="A12" s="95" t="str">
        <f>GAAP!B8</f>
        <v>Revenue</v>
      </c>
      <c r="B12" s="93"/>
      <c r="C12" s="96">
        <v>1553000000</v>
      </c>
      <c r="D12" s="96">
        <v>1496000000</v>
      </c>
      <c r="E12" s="96">
        <v>1480000000</v>
      </c>
      <c r="F12" s="96">
        <v>1493000000</v>
      </c>
      <c r="G12" s="93"/>
      <c r="H12" s="97">
        <v>6022000000</v>
      </c>
      <c r="I12" s="93"/>
      <c r="J12" s="96">
        <v>1420000000</v>
      </c>
      <c r="K12" s="96">
        <v>1387000000</v>
      </c>
      <c r="L12" s="96">
        <v>1304000000</v>
      </c>
      <c r="M12" s="96">
        <v>1282000000</v>
      </c>
      <c r="O12" s="97">
        <f>SUM(J12:M12)</f>
        <v>5393000000</v>
      </c>
    </row>
    <row r="13" spans="1:16" x14ac:dyDescent="0.2">
      <c r="A13" s="68" t="s">
        <v>155</v>
      </c>
      <c r="B13" s="93"/>
      <c r="C13" s="98">
        <v>-23000000</v>
      </c>
      <c r="D13" s="98">
        <v>-22000000</v>
      </c>
      <c r="E13" s="98">
        <v>-14000000</v>
      </c>
      <c r="F13" s="98">
        <v>0</v>
      </c>
      <c r="G13" s="93"/>
      <c r="H13" s="99">
        <f>SUM(C13:F13)</f>
        <v>-59000000</v>
      </c>
      <c r="I13" s="93"/>
      <c r="J13" s="98">
        <v>0</v>
      </c>
      <c r="K13" s="98">
        <v>0</v>
      </c>
      <c r="L13" s="98">
        <v>0</v>
      </c>
      <c r="M13" s="98">
        <v>0</v>
      </c>
      <c r="O13" s="99">
        <f>SUM(J13:M13)</f>
        <v>0</v>
      </c>
    </row>
    <row r="14" spans="1:16" x14ac:dyDescent="0.2">
      <c r="A14" s="69" t="s">
        <v>156</v>
      </c>
      <c r="B14" s="93"/>
      <c r="C14" s="100">
        <v>-46000000</v>
      </c>
      <c r="D14" s="100">
        <v>-40000000</v>
      </c>
      <c r="E14" s="100">
        <v>-39000000</v>
      </c>
      <c r="F14" s="100">
        <v>-41000000</v>
      </c>
      <c r="G14" s="93"/>
      <c r="H14" s="101">
        <f>SUM(C14:F14)</f>
        <v>-166000000</v>
      </c>
      <c r="I14" s="93"/>
      <c r="J14" s="100">
        <v>0</v>
      </c>
      <c r="K14" s="100">
        <v>0</v>
      </c>
      <c r="L14" s="100">
        <v>0</v>
      </c>
      <c r="M14" s="100">
        <v>0</v>
      </c>
      <c r="O14" s="101">
        <f>SUM(J14:M14)</f>
        <v>0</v>
      </c>
    </row>
    <row r="15" spans="1:16" x14ac:dyDescent="0.2">
      <c r="A15" s="102" t="s">
        <v>157</v>
      </c>
      <c r="B15" s="102"/>
      <c r="C15" s="103">
        <f>SUM(C12:C14)</f>
        <v>1484000000</v>
      </c>
      <c r="D15" s="103">
        <f>SUM(D12:D14)</f>
        <v>1434000000</v>
      </c>
      <c r="E15" s="103">
        <f>SUM(E12:E14)</f>
        <v>1427000000</v>
      </c>
      <c r="F15" s="103">
        <f>SUM(F12:F14)</f>
        <v>1452000000</v>
      </c>
      <c r="G15" s="93"/>
      <c r="H15" s="104">
        <f>SUM(H12:H14)</f>
        <v>5797000000</v>
      </c>
      <c r="I15" s="93"/>
      <c r="J15" s="103">
        <f>SUM(J12:J14)</f>
        <v>1420000000</v>
      </c>
      <c r="K15" s="103">
        <f>SUM(K12:K14)</f>
        <v>1387000000</v>
      </c>
      <c r="L15" s="103">
        <f>SUM(L12:L14)</f>
        <v>1304000000</v>
      </c>
      <c r="M15" s="103">
        <f>SUM(M12:M14)</f>
        <v>1282000000</v>
      </c>
      <c r="O15" s="104">
        <f>SUM(O12:O14)</f>
        <v>5393000000</v>
      </c>
    </row>
    <row r="16" spans="1:16" x14ac:dyDescent="0.2">
      <c r="A16" s="69" t="s">
        <v>158</v>
      </c>
      <c r="B16" s="93"/>
      <c r="C16" s="100">
        <v>0</v>
      </c>
      <c r="D16" s="100">
        <v>0</v>
      </c>
      <c r="E16" s="100">
        <v>-69000000</v>
      </c>
      <c r="F16" s="100">
        <v>-121000000</v>
      </c>
      <c r="G16" s="93"/>
      <c r="H16" s="101">
        <f>SUM(C16:F16)</f>
        <v>-190000000</v>
      </c>
      <c r="I16" s="93"/>
      <c r="J16" s="100">
        <v>0</v>
      </c>
      <c r="K16" s="100">
        <v>0</v>
      </c>
      <c r="L16" s="100">
        <v>0</v>
      </c>
      <c r="M16" s="100">
        <v>0</v>
      </c>
      <c r="O16" s="101">
        <f>SUM(J16:M16)</f>
        <v>0</v>
      </c>
    </row>
    <row r="17" spans="1:15" ht="13.5" thickBot="1" x14ac:dyDescent="0.25">
      <c r="A17" s="105" t="s">
        <v>159</v>
      </c>
      <c r="B17" s="105"/>
      <c r="C17" s="106">
        <f>SUM(C15:C16)</f>
        <v>1484000000</v>
      </c>
      <c r="D17" s="106">
        <f>SUM(D15:D16)</f>
        <v>1434000000</v>
      </c>
      <c r="E17" s="106">
        <f>SUM(E15:E16)</f>
        <v>1358000000</v>
      </c>
      <c r="F17" s="106">
        <f>SUM(F15:F16)</f>
        <v>1331000000</v>
      </c>
      <c r="G17" s="93"/>
      <c r="H17" s="107">
        <f>SUM(H15:H16)</f>
        <v>5607000000</v>
      </c>
      <c r="I17" s="93"/>
      <c r="J17" s="106">
        <f>SUM(J15:J16)</f>
        <v>1420000000</v>
      </c>
      <c r="K17" s="106">
        <f>SUM(K15:K16)</f>
        <v>1387000000</v>
      </c>
      <c r="L17" s="106">
        <f>SUM(L15:L16)</f>
        <v>1304000000</v>
      </c>
      <c r="M17" s="106">
        <f>SUM(M15:M16)</f>
        <v>1282000000</v>
      </c>
      <c r="O17" s="107">
        <f>SUM(O15:O16)</f>
        <v>5393000000</v>
      </c>
    </row>
    <row r="18" spans="1:15" ht="13.5" thickTop="1" x14ac:dyDescent="0.2">
      <c r="A18" s="108"/>
      <c r="B18" s="108"/>
      <c r="C18" s="108"/>
      <c r="D18" s="108"/>
      <c r="E18" s="108"/>
      <c r="F18" s="108"/>
      <c r="G18" s="93"/>
      <c r="H18" s="109"/>
      <c r="I18" s="93"/>
      <c r="J18" s="108"/>
      <c r="K18" s="108"/>
      <c r="L18" s="108"/>
      <c r="M18" s="108"/>
      <c r="O18" s="109"/>
    </row>
    <row r="19" spans="1:15" x14ac:dyDescent="0.2">
      <c r="A19" s="95" t="s">
        <v>21</v>
      </c>
      <c r="B19" s="93"/>
      <c r="C19" s="110">
        <f>SUMIF(GAAP!$D$6:$Q$6,C$9,GAAP!$D$10:$Q$10)</f>
        <v>320000000</v>
      </c>
      <c r="D19" s="110">
        <f>SUMIF(GAAP!$D$6:$Q$6,D$9,GAAP!$D$10:$Q$10)</f>
        <v>311000000</v>
      </c>
      <c r="E19" s="110">
        <f>SUMIF(GAAP!$D$6:$Q$6,E$9,GAAP!$D$10:$Q$10)</f>
        <v>322000000</v>
      </c>
      <c r="F19" s="110">
        <f>SUMIF(GAAP!$D$6:$Q$6,F$9,GAAP!$D$10:$Q$10)</f>
        <v>339000000</v>
      </c>
      <c r="G19" s="93"/>
      <c r="H19" s="111">
        <f>SUMIF(GAAP!$D$6:$Q$6,H$9,GAAP!$D$10:$Q$10)</f>
        <v>1292000000</v>
      </c>
      <c r="I19" s="93"/>
      <c r="J19" s="110">
        <f>SUMIF(GAAP!$D$6:$Q$6,J$9,GAAP!$D$10:$Q$10)</f>
        <v>305000000</v>
      </c>
      <c r="K19" s="110">
        <f>SUMIF(GAAP!$D$6:$Q$6,K$9,GAAP!$D$10:$Q$10)</f>
        <v>314000000</v>
      </c>
      <c r="L19" s="110">
        <f>SUMIF(GAAP!$D$6:$Q$6,L$9,GAAP!$D$10:$Q$10)</f>
        <v>299000000</v>
      </c>
      <c r="M19" s="110">
        <f>SUMIF(GAAP!$D$6:$Q$6,M$9,GAAP!$D$10:$Q$10)</f>
        <v>293000000</v>
      </c>
      <c r="O19" s="111">
        <f>SUM(J19:M19)</f>
        <v>1211000000</v>
      </c>
    </row>
    <row r="20" spans="1:15" x14ac:dyDescent="0.2">
      <c r="A20" s="68" t="str">
        <f>'Non-GAAP Reported'!A13</f>
        <v>NY MMIS charge</v>
      </c>
      <c r="B20" s="93"/>
      <c r="C20" s="98">
        <f>SUMIF('Non-GAAP Reported'!$C$8:$R$8,C$9,'Non-GAAP Reported'!$C$13:$R$13)</f>
        <v>8000000</v>
      </c>
      <c r="D20" s="98">
        <f>SUMIF('Non-GAAP Reported'!$C$8:$R$8,D$9,'Non-GAAP Reported'!$C$13:$R$13)</f>
        <v>1000000</v>
      </c>
      <c r="E20" s="98">
        <f>SUMIF('Non-GAAP Reported'!$C$8:$R$8,E$9,'Non-GAAP Reported'!$C$13:$R$13)</f>
        <v>1000000</v>
      </c>
      <c r="F20" s="98">
        <f>SUMIF('Non-GAAP Reported'!$C$8:$R$8,F$9,'Non-GAAP Reported'!$C$13:$R$13)</f>
        <v>-1000000</v>
      </c>
      <c r="G20" s="93"/>
      <c r="H20" s="99">
        <f>SUMIF('Non-GAAP Reported'!$C$8:$R$8,H$9,'Non-GAAP Reported'!$C$13:$R$13)</f>
        <v>9000000</v>
      </c>
      <c r="I20" s="93"/>
      <c r="J20" s="98">
        <f>SUMIF('Non-GAAP Reported'!$C$8:$R$8,J$9,'Non-GAAP Reported'!$C$13:$R$13)</f>
        <v>0</v>
      </c>
      <c r="K20" s="98">
        <f>SUMIF('Non-GAAP Reported'!$C$8:$R$8,K$9,'Non-GAAP Reported'!$C$13:$R$13)</f>
        <v>-1000000</v>
      </c>
      <c r="L20" s="98">
        <f>SUMIF('Non-GAAP Reported'!$C$8:$R$8,L$9,'Non-GAAP Reported'!$C$13:$R$13)</f>
        <v>-1000000</v>
      </c>
      <c r="M20" s="98">
        <f>SUMIF('Non-GAAP Reported'!$C$8:$R$8,M$9,'Non-GAAP Reported'!$C$13:$R$13)</f>
        <v>0</v>
      </c>
      <c r="O20" s="99">
        <f>SUM(J20:M20)</f>
        <v>-2000000</v>
      </c>
    </row>
    <row r="21" spans="1:15" x14ac:dyDescent="0.2">
      <c r="A21" s="68" t="str">
        <f>'Non-GAAP Reported'!A14</f>
        <v>Health Enterprise charge</v>
      </c>
      <c r="B21" s="93"/>
      <c r="C21" s="98">
        <f>SUMIF('Non-GAAP Reported'!$C$8:$R$8,C$9,'Non-GAAP Reported'!$C$14:$R$14)</f>
        <v>-5000000</v>
      </c>
      <c r="D21" s="98">
        <f>SUMIF('Non-GAAP Reported'!$C$8:$R$8,D$9,'Non-GAAP Reported'!$C$14:$R$14)</f>
        <v>0</v>
      </c>
      <c r="E21" s="98">
        <f>SUMIF('Non-GAAP Reported'!$C$8:$R$8,E$9,'Non-GAAP Reported'!$C$14:$R$14)</f>
        <v>-3000000</v>
      </c>
      <c r="F21" s="98">
        <f>SUMIF('Non-GAAP Reported'!$C$8:$R$8,F$9,'Non-GAAP Reported'!$C$14:$R$14)</f>
        <v>0</v>
      </c>
      <c r="G21" s="93"/>
      <c r="H21" s="99">
        <f>SUMIF('Non-GAAP Reported'!$C$8:$R$8,H$9,'Non-GAAP Reported'!$C$14:$R$14)</f>
        <v>-8000000</v>
      </c>
      <c r="I21" s="93"/>
      <c r="J21" s="98">
        <f>SUMIF('Non-GAAP Reported'!$C$8:$R$8,J$9,'Non-GAAP Reported'!$C$14:$R$14)</f>
        <v>0</v>
      </c>
      <c r="K21" s="98">
        <f>SUMIF('Non-GAAP Reported'!$C$8:$R$8,K$9,'Non-GAAP Reported'!$C$14:$R$14)</f>
        <v>0</v>
      </c>
      <c r="L21" s="98">
        <f>SUMIF('Non-GAAP Reported'!$C$8:$R$8,L$9,'Non-GAAP Reported'!$C$14:$R$14)</f>
        <v>0</v>
      </c>
      <c r="M21" s="98">
        <f>SUMIF('Non-GAAP Reported'!$C$8:$R$8,M$9,'Non-GAAP Reported'!$C$14:$R$14)</f>
        <v>-1000000</v>
      </c>
      <c r="O21" s="99">
        <f>SUM(J21:M21)</f>
        <v>-1000000</v>
      </c>
    </row>
    <row r="22" spans="1:15" x14ac:dyDescent="0.2">
      <c r="A22" s="68" t="str">
        <f>A13</f>
        <v>2017 divestitures</v>
      </c>
      <c r="B22" s="93"/>
      <c r="C22" s="98">
        <v>-3000000</v>
      </c>
      <c r="D22" s="98">
        <v>-2000000</v>
      </c>
      <c r="E22" s="98">
        <v>-2000000</v>
      </c>
      <c r="F22" s="98">
        <v>0</v>
      </c>
      <c r="G22" s="93"/>
      <c r="H22" s="99">
        <f>SUM(C22:F22)</f>
        <v>-7000000</v>
      </c>
      <c r="I22" s="93"/>
      <c r="J22" s="98">
        <v>0</v>
      </c>
      <c r="K22" s="98">
        <v>0</v>
      </c>
      <c r="L22" s="98">
        <v>0</v>
      </c>
      <c r="M22" s="98">
        <v>0</v>
      </c>
      <c r="O22" s="99">
        <f>SUM(J22:M22)</f>
        <v>0</v>
      </c>
    </row>
    <row r="23" spans="1:15" x14ac:dyDescent="0.2">
      <c r="A23" s="69" t="str">
        <f>A14</f>
        <v>ASC 606 adjustment</v>
      </c>
      <c r="B23" s="93"/>
      <c r="C23" s="100">
        <v>-3000000</v>
      </c>
      <c r="D23" s="100">
        <v>-3000000</v>
      </c>
      <c r="E23" s="100">
        <v>-2000000</v>
      </c>
      <c r="F23" s="100">
        <v>-3000000</v>
      </c>
      <c r="G23" s="93"/>
      <c r="H23" s="101">
        <f>SUM(C23:F23)</f>
        <v>-11000000</v>
      </c>
      <c r="I23" s="93"/>
      <c r="J23" s="100">
        <v>0</v>
      </c>
      <c r="K23" s="100">
        <v>0</v>
      </c>
      <c r="L23" s="100">
        <v>0</v>
      </c>
      <c r="M23" s="100">
        <v>0</v>
      </c>
      <c r="O23" s="101">
        <f>SUM(J23:M23)</f>
        <v>0</v>
      </c>
    </row>
    <row r="24" spans="1:15" x14ac:dyDescent="0.2">
      <c r="A24" s="102" t="s">
        <v>160</v>
      </c>
      <c r="B24" s="102"/>
      <c r="C24" s="103">
        <f>SUM(C19:C23)</f>
        <v>317000000</v>
      </c>
      <c r="D24" s="103">
        <f>SUM(D19:D23)</f>
        <v>307000000</v>
      </c>
      <c r="E24" s="103">
        <f>SUM(E19:E23)</f>
        <v>316000000</v>
      </c>
      <c r="F24" s="103">
        <f>SUM(F19:F23)</f>
        <v>335000000</v>
      </c>
      <c r="G24" s="93"/>
      <c r="H24" s="104">
        <f>SUM(H19:H23)</f>
        <v>1275000000</v>
      </c>
      <c r="I24" s="93"/>
      <c r="J24" s="103">
        <f>SUM(J19:J23)</f>
        <v>305000000</v>
      </c>
      <c r="K24" s="103">
        <f>SUM(K19:K23)</f>
        <v>313000000</v>
      </c>
      <c r="L24" s="103">
        <f>SUM(L19:L23)</f>
        <v>298000000</v>
      </c>
      <c r="M24" s="103">
        <f>SUM(M19:M23)</f>
        <v>292000000</v>
      </c>
      <c r="O24" s="104">
        <f>SUM(O19:O23)</f>
        <v>1208000000</v>
      </c>
    </row>
    <row r="25" spans="1:15" x14ac:dyDescent="0.2">
      <c r="A25" s="69" t="s">
        <v>158</v>
      </c>
      <c r="B25" s="93"/>
      <c r="C25" s="100">
        <v>0</v>
      </c>
      <c r="D25" s="100">
        <v>0</v>
      </c>
      <c r="E25" s="100">
        <v>-27000000</v>
      </c>
      <c r="F25" s="100">
        <v>-29000000</v>
      </c>
      <c r="G25" s="93"/>
      <c r="H25" s="101">
        <f>SUM(C25:F25)</f>
        <v>-56000000</v>
      </c>
      <c r="I25" s="93"/>
      <c r="J25" s="100">
        <v>0</v>
      </c>
      <c r="K25" s="100">
        <v>0</v>
      </c>
      <c r="L25" s="100">
        <v>0</v>
      </c>
      <c r="M25" s="100">
        <v>0</v>
      </c>
      <c r="O25" s="101">
        <f>SUM(J25:M25)</f>
        <v>0</v>
      </c>
    </row>
    <row r="26" spans="1:15" ht="13.5" thickBot="1" x14ac:dyDescent="0.25">
      <c r="A26" s="105" t="s">
        <v>22</v>
      </c>
      <c r="B26" s="105"/>
      <c r="C26" s="106">
        <f>SUM(C24:C25)</f>
        <v>317000000</v>
      </c>
      <c r="D26" s="106">
        <f>SUM(D24:D25)</f>
        <v>307000000</v>
      </c>
      <c r="E26" s="106">
        <f>SUM(E24:E25)</f>
        <v>289000000</v>
      </c>
      <c r="F26" s="106">
        <f>SUM(F24:F25)</f>
        <v>306000000</v>
      </c>
      <c r="G26" s="93"/>
      <c r="H26" s="107">
        <f>SUM(H24:H25)</f>
        <v>1219000000</v>
      </c>
      <c r="I26" s="93"/>
      <c r="J26" s="106">
        <f>SUM(J24:J25)</f>
        <v>305000000</v>
      </c>
      <c r="K26" s="106">
        <f>SUM(K24:K25)</f>
        <v>313000000</v>
      </c>
      <c r="L26" s="106">
        <f>SUM(L24:L25)</f>
        <v>298000000</v>
      </c>
      <c r="M26" s="106">
        <f>SUM(M24:M25)</f>
        <v>292000000</v>
      </c>
      <c r="O26" s="107">
        <f>SUM(O24:O25)</f>
        <v>1208000000</v>
      </c>
    </row>
    <row r="27" spans="1:15" ht="13.5" thickTop="1" x14ac:dyDescent="0.2">
      <c r="A27" s="108"/>
      <c r="B27" s="108"/>
      <c r="C27" s="112">
        <f>C26/C17</f>
        <v>0.21361185983827494</v>
      </c>
      <c r="D27" s="112">
        <f>D26/D17</f>
        <v>0.21408647140864714</v>
      </c>
      <c r="E27" s="112">
        <f>E26/E17</f>
        <v>0.21281296023564064</v>
      </c>
      <c r="F27" s="112">
        <f>F26/F17</f>
        <v>0.22990232907588279</v>
      </c>
      <c r="G27" s="93"/>
      <c r="H27" s="113">
        <f>H26/H17</f>
        <v>0.21740681291243089</v>
      </c>
      <c r="I27" s="93"/>
      <c r="J27" s="112">
        <f>J26/J17</f>
        <v>0.21478873239436619</v>
      </c>
      <c r="K27" s="112">
        <f>K26/K17</f>
        <v>0.22566690699351116</v>
      </c>
      <c r="L27" s="112">
        <f>L26/L17</f>
        <v>0.2285276073619632</v>
      </c>
      <c r="M27" s="112">
        <f>M26/M17</f>
        <v>0.22776911076443057</v>
      </c>
      <c r="O27" s="113">
        <f>O26/O17</f>
        <v>0.22399406638234748</v>
      </c>
    </row>
    <row r="28" spans="1:15" x14ac:dyDescent="0.2">
      <c r="A28" s="93"/>
      <c r="B28" s="93"/>
      <c r="C28" s="93"/>
      <c r="D28" s="93"/>
      <c r="E28" s="93"/>
      <c r="F28" s="93"/>
      <c r="G28" s="93"/>
      <c r="H28" s="94"/>
      <c r="I28" s="93"/>
      <c r="J28" s="93"/>
      <c r="K28" s="93"/>
      <c r="L28" s="93"/>
      <c r="M28" s="93"/>
      <c r="O28" s="94"/>
    </row>
    <row r="29" spans="1:15" x14ac:dyDescent="0.2">
      <c r="A29" s="95" t="s">
        <v>28</v>
      </c>
      <c r="B29" s="93"/>
      <c r="C29" s="96">
        <v>-10000000</v>
      </c>
      <c r="D29" s="96">
        <v>-4000000</v>
      </c>
      <c r="E29" s="96">
        <v>-17000000</v>
      </c>
      <c r="F29" s="96">
        <v>208000000</v>
      </c>
      <c r="G29" s="93"/>
      <c r="H29" s="97">
        <v>177000000</v>
      </c>
      <c r="I29" s="93"/>
      <c r="J29" s="96">
        <v>-50000000</v>
      </c>
      <c r="K29" s="96">
        <v>11000000</v>
      </c>
      <c r="L29" s="96">
        <v>-237000000</v>
      </c>
      <c r="M29" s="96">
        <v>-140000000</v>
      </c>
      <c r="O29" s="97">
        <f t="shared" ref="O29:O39" si="0">SUM(J29:M29)</f>
        <v>-416000000</v>
      </c>
    </row>
    <row r="30" spans="1:15" x14ac:dyDescent="0.2">
      <c r="A30" s="68" t="str">
        <f>GAAP!B15</f>
        <v>Restructuring and related costs</v>
      </c>
      <c r="B30" s="93"/>
      <c r="C30" s="98">
        <v>18000000</v>
      </c>
      <c r="D30" s="98">
        <v>36000000</v>
      </c>
      <c r="E30" s="98">
        <v>22000000</v>
      </c>
      <c r="F30" s="98">
        <v>25000000</v>
      </c>
      <c r="G30" s="93"/>
      <c r="H30" s="99">
        <v>101000000</v>
      </c>
      <c r="I30" s="93"/>
      <c r="J30" s="98">
        <v>20000000</v>
      </c>
      <c r="K30" s="98">
        <v>17000000</v>
      </c>
      <c r="L30" s="98">
        <v>31000000</v>
      </c>
      <c r="M30" s="98">
        <v>13000000</v>
      </c>
      <c r="O30" s="99">
        <f t="shared" si="0"/>
        <v>81000000</v>
      </c>
    </row>
    <row r="31" spans="1:15" x14ac:dyDescent="0.2">
      <c r="A31" s="68" t="s">
        <v>150</v>
      </c>
      <c r="B31" s="93"/>
      <c r="C31" s="98">
        <v>61000000</v>
      </c>
      <c r="D31" s="98">
        <v>61000000</v>
      </c>
      <c r="E31" s="98">
        <v>60000000</v>
      </c>
      <c r="F31" s="98">
        <v>61000000</v>
      </c>
      <c r="G31" s="93"/>
      <c r="H31" s="99">
        <v>243000000</v>
      </c>
      <c r="I31" s="93"/>
      <c r="J31" s="98">
        <v>61000000</v>
      </c>
      <c r="K31" s="98">
        <v>60000000</v>
      </c>
      <c r="L31" s="98">
        <v>60000000</v>
      </c>
      <c r="M31" s="98">
        <v>61000000</v>
      </c>
      <c r="N31" s="2"/>
      <c r="O31" s="99">
        <f t="shared" si="0"/>
        <v>242000000</v>
      </c>
    </row>
    <row r="32" spans="1:15" x14ac:dyDescent="0.2">
      <c r="A32" s="68" t="str">
        <f>GAAP!B17</f>
        <v>Goodwill impairment</v>
      </c>
      <c r="B32" s="93"/>
      <c r="C32" s="98">
        <v>0</v>
      </c>
      <c r="D32" s="98">
        <v>0</v>
      </c>
      <c r="E32" s="98">
        <v>0</v>
      </c>
      <c r="F32" s="98">
        <v>0</v>
      </c>
      <c r="G32" s="93"/>
      <c r="H32" s="99">
        <v>0</v>
      </c>
      <c r="I32" s="93"/>
      <c r="J32" s="98">
        <v>0</v>
      </c>
      <c r="K32" s="98">
        <v>0</v>
      </c>
      <c r="L32" s="98">
        <v>0</v>
      </c>
      <c r="M32" s="98">
        <v>0</v>
      </c>
      <c r="O32" s="99">
        <f t="shared" si="0"/>
        <v>0</v>
      </c>
    </row>
    <row r="33" spans="1:15" x14ac:dyDescent="0.2">
      <c r="A33" s="68" t="str">
        <f>GAAP!B18</f>
        <v>Interest expense</v>
      </c>
      <c r="B33" s="93"/>
      <c r="C33" s="98">
        <v>36000000</v>
      </c>
      <c r="D33" s="98">
        <v>34000000</v>
      </c>
      <c r="E33" s="98">
        <v>35000000</v>
      </c>
      <c r="F33" s="98">
        <v>32000000</v>
      </c>
      <c r="G33" s="93"/>
      <c r="H33" s="99">
        <v>137000000</v>
      </c>
      <c r="I33" s="93"/>
      <c r="J33" s="98">
        <v>33000000</v>
      </c>
      <c r="K33" s="98">
        <v>37000000</v>
      </c>
      <c r="L33" s="98">
        <v>22000000</v>
      </c>
      <c r="M33" s="98">
        <v>20000000</v>
      </c>
      <c r="O33" s="99">
        <f t="shared" si="0"/>
        <v>112000000</v>
      </c>
    </row>
    <row r="34" spans="1:15" x14ac:dyDescent="0.2">
      <c r="A34" s="68" t="str">
        <f>GAAP!B19</f>
        <v>Separation costs</v>
      </c>
      <c r="B34" s="93"/>
      <c r="C34" s="98">
        <v>5000000</v>
      </c>
      <c r="D34" s="98">
        <v>1000000</v>
      </c>
      <c r="E34" s="98">
        <v>2000000</v>
      </c>
      <c r="F34" s="98">
        <v>4000000</v>
      </c>
      <c r="G34" s="93"/>
      <c r="H34" s="99">
        <v>12000000</v>
      </c>
      <c r="I34" s="93"/>
      <c r="J34" s="98">
        <v>0</v>
      </c>
      <c r="K34" s="98">
        <v>0</v>
      </c>
      <c r="L34" s="98">
        <v>0</v>
      </c>
      <c r="M34" s="98">
        <v>0</v>
      </c>
      <c r="O34" s="99">
        <f t="shared" si="0"/>
        <v>0</v>
      </c>
    </row>
    <row r="35" spans="1:15" x14ac:dyDescent="0.2">
      <c r="A35" s="68" t="str">
        <f>GAAP!B20</f>
        <v>(Gain) loss on divestitures and transaction costs</v>
      </c>
      <c r="B35" s="93"/>
      <c r="C35" s="98">
        <v>0</v>
      </c>
      <c r="D35" s="98">
        <v>-25000000</v>
      </c>
      <c r="E35" s="98">
        <v>-16000000</v>
      </c>
      <c r="F35" s="98">
        <v>-1000000</v>
      </c>
      <c r="G35" s="93"/>
      <c r="H35" s="99">
        <v>-42000000</v>
      </c>
      <c r="I35" s="93"/>
      <c r="J35" s="98">
        <v>15000000</v>
      </c>
      <c r="K35" s="98">
        <v>-60000000</v>
      </c>
      <c r="L35" s="98">
        <v>54000000</v>
      </c>
      <c r="M35" s="98">
        <v>33000000</v>
      </c>
      <c r="O35" s="99">
        <f t="shared" si="0"/>
        <v>42000000</v>
      </c>
    </row>
    <row r="36" spans="1:15" x14ac:dyDescent="0.2">
      <c r="A36" s="68" t="str">
        <f>GAAP!B21</f>
        <v>Litigation costs (recoveries), net</v>
      </c>
      <c r="B36" s="93"/>
      <c r="C36" s="98">
        <v>-11000000</v>
      </c>
      <c r="D36" s="98">
        <v>-9000000</v>
      </c>
      <c r="E36" s="98">
        <v>6000000</v>
      </c>
      <c r="F36" s="98">
        <v>3000000</v>
      </c>
      <c r="G36" s="93"/>
      <c r="H36" s="99">
        <v>-11000000</v>
      </c>
      <c r="I36" s="93"/>
      <c r="J36" s="98">
        <v>31000000</v>
      </c>
      <c r="K36" s="98">
        <v>4000000</v>
      </c>
      <c r="L36" s="98">
        <v>78000000</v>
      </c>
      <c r="M36" s="98">
        <v>114000000</v>
      </c>
      <c r="O36" s="99">
        <f t="shared" si="0"/>
        <v>227000000</v>
      </c>
    </row>
    <row r="37" spans="1:15" x14ac:dyDescent="0.2">
      <c r="A37" s="68" t="str">
        <f>GAAP!B22</f>
        <v>(Gain) loss on extinguishment of debt</v>
      </c>
      <c r="B37" s="93"/>
      <c r="C37" s="98">
        <v>0</v>
      </c>
      <c r="D37" s="98">
        <v>0</v>
      </c>
      <c r="E37" s="98">
        <v>0</v>
      </c>
      <c r="F37" s="98">
        <v>0</v>
      </c>
      <c r="G37" s="93"/>
      <c r="H37" s="99">
        <v>0</v>
      </c>
      <c r="I37" s="93"/>
      <c r="J37" s="98">
        <v>0</v>
      </c>
      <c r="K37" s="98">
        <v>0</v>
      </c>
      <c r="L37" s="98">
        <v>108000000</v>
      </c>
      <c r="M37" s="98">
        <v>0</v>
      </c>
      <c r="O37" s="99">
        <f t="shared" si="0"/>
        <v>108000000</v>
      </c>
    </row>
    <row r="38" spans="1:15" x14ac:dyDescent="0.2">
      <c r="A38" s="68" t="str">
        <f>GAAP!B23</f>
        <v>Other (income) expenses, net</v>
      </c>
      <c r="B38" s="93"/>
      <c r="C38" s="98">
        <v>-1000000</v>
      </c>
      <c r="D38" s="98">
        <v>0</v>
      </c>
      <c r="E38" s="98">
        <v>-9000000</v>
      </c>
      <c r="F38" s="98">
        <v>3000000</v>
      </c>
      <c r="G38" s="93"/>
      <c r="H38" s="99">
        <v>-7000000</v>
      </c>
      <c r="I38" s="93"/>
      <c r="J38" s="98">
        <v>-1000000</v>
      </c>
      <c r="K38" s="98">
        <v>-2000000</v>
      </c>
      <c r="L38" s="98">
        <v>4000000</v>
      </c>
      <c r="M38" s="98">
        <v>4000000</v>
      </c>
      <c r="O38" s="99">
        <f t="shared" si="0"/>
        <v>5000000</v>
      </c>
    </row>
    <row r="39" spans="1:15" x14ac:dyDescent="0.2">
      <c r="A39" s="69" t="str">
        <f>GAAP!B27</f>
        <v>Income tax expense (benefit)</v>
      </c>
      <c r="B39" s="93"/>
      <c r="C39" s="100">
        <v>-12000000</v>
      </c>
      <c r="D39" s="100">
        <v>-7000000</v>
      </c>
      <c r="E39" s="100">
        <v>30000000</v>
      </c>
      <c r="F39" s="100">
        <v>-204000000</v>
      </c>
      <c r="G39" s="93"/>
      <c r="H39" s="101">
        <v>-193000000</v>
      </c>
      <c r="I39" s="93"/>
      <c r="J39" s="100">
        <v>-4000000</v>
      </c>
      <c r="K39" s="100">
        <v>43000000</v>
      </c>
      <c r="L39" s="100">
        <v>-15000000</v>
      </c>
      <c r="M39" s="100">
        <v>-3000000</v>
      </c>
      <c r="O39" s="101">
        <f t="shared" si="0"/>
        <v>21000000</v>
      </c>
    </row>
    <row r="40" spans="1:15" ht="13.5" thickBot="1" x14ac:dyDescent="0.25">
      <c r="A40" s="105" t="s">
        <v>23</v>
      </c>
      <c r="B40" s="105"/>
      <c r="C40" s="106">
        <f>SUM(C29:C39)</f>
        <v>86000000</v>
      </c>
      <c r="D40" s="106">
        <f>SUM(D29:D39)</f>
        <v>87000000</v>
      </c>
      <c r="E40" s="106">
        <f>SUM(E29:E39)</f>
        <v>113000000</v>
      </c>
      <c r="F40" s="106">
        <f>SUM(F29:F39)</f>
        <v>131000000</v>
      </c>
      <c r="G40" s="93"/>
      <c r="H40" s="107">
        <f>SUM(H29:H39)</f>
        <v>417000000</v>
      </c>
      <c r="I40" s="93"/>
      <c r="J40" s="106">
        <f>SUM(J29:J39)</f>
        <v>105000000</v>
      </c>
      <c r="K40" s="106">
        <f>SUM(K29:K39)</f>
        <v>110000000</v>
      </c>
      <c r="L40" s="106">
        <f>SUM(L29:L39)</f>
        <v>105000000</v>
      </c>
      <c r="M40" s="106">
        <f>SUM(M29:M39)</f>
        <v>102000000</v>
      </c>
      <c r="O40" s="107">
        <f>SUM(O29:O39)</f>
        <v>422000000</v>
      </c>
    </row>
    <row r="41" spans="1:15" ht="13.5" thickTop="1" x14ac:dyDescent="0.2">
      <c r="A41" s="108"/>
      <c r="B41" s="108"/>
      <c r="C41" s="112">
        <f>C40/C12</f>
        <v>5.5376690276883453E-2</v>
      </c>
      <c r="D41" s="112">
        <f>D40/D12</f>
        <v>5.8155080213903747E-2</v>
      </c>
      <c r="E41" s="112">
        <f>E40/E12</f>
        <v>7.6351351351351349E-2</v>
      </c>
      <c r="F41" s="112">
        <f>F40/F12</f>
        <v>8.7742799732083057E-2</v>
      </c>
      <c r="G41" s="93"/>
      <c r="H41" s="113">
        <f>H40/H12</f>
        <v>6.9246097641979407E-2</v>
      </c>
      <c r="I41" s="93"/>
      <c r="J41" s="112">
        <f>J40/J12</f>
        <v>7.3943661971830985E-2</v>
      </c>
      <c r="K41" s="112">
        <f>K40/K12</f>
        <v>7.9307858687815425E-2</v>
      </c>
      <c r="L41" s="112">
        <f>L40/L12</f>
        <v>8.052147239263803E-2</v>
      </c>
      <c r="M41" s="112">
        <f>M40/M12</f>
        <v>7.9563182527301088E-2</v>
      </c>
      <c r="O41" s="113">
        <f>O40/O12</f>
        <v>7.8249582792508807E-2</v>
      </c>
    </row>
    <row r="42" spans="1:15" x14ac:dyDescent="0.2">
      <c r="A42" s="93"/>
      <c r="B42" s="93"/>
      <c r="C42" s="93"/>
      <c r="D42" s="93"/>
      <c r="E42" s="93"/>
      <c r="F42" s="93"/>
      <c r="G42" s="93"/>
      <c r="H42" s="93"/>
      <c r="I42" s="93"/>
      <c r="J42" s="93"/>
      <c r="K42" s="93"/>
      <c r="L42" s="93"/>
      <c r="M42" s="93"/>
      <c r="O42" s="93"/>
    </row>
    <row r="43" spans="1:15" x14ac:dyDescent="0.2">
      <c r="A43" s="95" t="s">
        <v>23</v>
      </c>
      <c r="B43" s="93"/>
      <c r="C43" s="96">
        <f>C40</f>
        <v>86000000</v>
      </c>
      <c r="D43" s="96">
        <f>D40</f>
        <v>87000000</v>
      </c>
      <c r="E43" s="96">
        <f>E40</f>
        <v>113000000</v>
      </c>
      <c r="F43" s="96">
        <f>F40</f>
        <v>131000000</v>
      </c>
      <c r="G43" s="93"/>
      <c r="H43" s="97">
        <f>H40</f>
        <v>417000000</v>
      </c>
      <c r="I43" s="93"/>
      <c r="J43" s="96">
        <f>J40</f>
        <v>105000000</v>
      </c>
      <c r="K43" s="96">
        <f>K40</f>
        <v>110000000</v>
      </c>
      <c r="L43" s="96">
        <f>L40</f>
        <v>105000000</v>
      </c>
      <c r="M43" s="96">
        <f>M40</f>
        <v>102000000</v>
      </c>
      <c r="O43" s="97">
        <f>O40</f>
        <v>422000000</v>
      </c>
    </row>
    <row r="44" spans="1:15" x14ac:dyDescent="0.2">
      <c r="A44" s="68" t="s">
        <v>153</v>
      </c>
      <c r="B44" s="93"/>
      <c r="C44" s="98">
        <f t="shared" ref="C44:F47" si="1">C20</f>
        <v>8000000</v>
      </c>
      <c r="D44" s="98">
        <f t="shared" si="1"/>
        <v>1000000</v>
      </c>
      <c r="E44" s="98">
        <f t="shared" si="1"/>
        <v>1000000</v>
      </c>
      <c r="F44" s="98">
        <f t="shared" si="1"/>
        <v>-1000000</v>
      </c>
      <c r="G44" s="93"/>
      <c r="H44" s="99">
        <f>H20</f>
        <v>9000000</v>
      </c>
      <c r="I44" s="93"/>
      <c r="J44" s="98">
        <f t="shared" ref="J44:M47" si="2">J20</f>
        <v>0</v>
      </c>
      <c r="K44" s="98">
        <f t="shared" si="2"/>
        <v>-1000000</v>
      </c>
      <c r="L44" s="98">
        <f t="shared" si="2"/>
        <v>-1000000</v>
      </c>
      <c r="M44" s="98">
        <f t="shared" si="2"/>
        <v>0</v>
      </c>
      <c r="O44" s="99">
        <f>SUM(J44:M44)</f>
        <v>-2000000</v>
      </c>
    </row>
    <row r="45" spans="1:15" x14ac:dyDescent="0.2">
      <c r="A45" s="68" t="s">
        <v>154</v>
      </c>
      <c r="B45" s="93"/>
      <c r="C45" s="98">
        <f t="shared" si="1"/>
        <v>-5000000</v>
      </c>
      <c r="D45" s="98">
        <f t="shared" si="1"/>
        <v>0</v>
      </c>
      <c r="E45" s="98">
        <f t="shared" si="1"/>
        <v>-3000000</v>
      </c>
      <c r="F45" s="98">
        <f t="shared" si="1"/>
        <v>0</v>
      </c>
      <c r="G45" s="93"/>
      <c r="H45" s="99">
        <f>H21</f>
        <v>-8000000</v>
      </c>
      <c r="I45" s="93"/>
      <c r="J45" s="98">
        <f t="shared" si="2"/>
        <v>0</v>
      </c>
      <c r="K45" s="98">
        <f t="shared" si="2"/>
        <v>0</v>
      </c>
      <c r="L45" s="98">
        <f t="shared" si="2"/>
        <v>0</v>
      </c>
      <c r="M45" s="98">
        <f t="shared" si="2"/>
        <v>-1000000</v>
      </c>
      <c r="O45" s="99">
        <f>SUM(J45:M45)</f>
        <v>-1000000</v>
      </c>
    </row>
    <row r="46" spans="1:15" x14ac:dyDescent="0.2">
      <c r="A46" s="68" t="str">
        <f>A13</f>
        <v>2017 divestitures</v>
      </c>
      <c r="B46" s="93"/>
      <c r="C46" s="98">
        <f t="shared" si="1"/>
        <v>-3000000</v>
      </c>
      <c r="D46" s="98">
        <f t="shared" si="1"/>
        <v>-2000000</v>
      </c>
      <c r="E46" s="98">
        <f t="shared" si="1"/>
        <v>-2000000</v>
      </c>
      <c r="F46" s="98">
        <f t="shared" si="1"/>
        <v>0</v>
      </c>
      <c r="G46" s="93"/>
      <c r="H46" s="99">
        <f>H22</f>
        <v>-7000000</v>
      </c>
      <c r="I46" s="93"/>
      <c r="J46" s="98">
        <f t="shared" si="2"/>
        <v>0</v>
      </c>
      <c r="K46" s="98">
        <f t="shared" si="2"/>
        <v>0</v>
      </c>
      <c r="L46" s="98">
        <f t="shared" si="2"/>
        <v>0</v>
      </c>
      <c r="M46" s="98">
        <f t="shared" si="2"/>
        <v>0</v>
      </c>
      <c r="O46" s="99">
        <f>SUM(J46:M46)</f>
        <v>0</v>
      </c>
    </row>
    <row r="47" spans="1:15" x14ac:dyDescent="0.2">
      <c r="A47" s="69" t="str">
        <f>A14</f>
        <v>ASC 606 adjustment</v>
      </c>
      <c r="B47" s="93"/>
      <c r="C47" s="100">
        <f t="shared" si="1"/>
        <v>-3000000</v>
      </c>
      <c r="D47" s="100">
        <f t="shared" si="1"/>
        <v>-3000000</v>
      </c>
      <c r="E47" s="100">
        <f t="shared" si="1"/>
        <v>-2000000</v>
      </c>
      <c r="F47" s="100">
        <f t="shared" si="1"/>
        <v>-3000000</v>
      </c>
      <c r="G47" s="93"/>
      <c r="H47" s="101">
        <f>H23</f>
        <v>-11000000</v>
      </c>
      <c r="I47" s="93"/>
      <c r="J47" s="100">
        <f t="shared" si="2"/>
        <v>0</v>
      </c>
      <c r="K47" s="100">
        <f t="shared" si="2"/>
        <v>0</v>
      </c>
      <c r="L47" s="100">
        <f t="shared" si="2"/>
        <v>0</v>
      </c>
      <c r="M47" s="100">
        <f t="shared" si="2"/>
        <v>0</v>
      </c>
      <c r="O47" s="101">
        <f>SUM(J47:M47)</f>
        <v>0</v>
      </c>
    </row>
    <row r="48" spans="1:15" x14ac:dyDescent="0.2">
      <c r="A48" s="102" t="s">
        <v>161</v>
      </c>
      <c r="B48" s="102"/>
      <c r="C48" s="103">
        <f>SUM(C43:C47)</f>
        <v>83000000</v>
      </c>
      <c r="D48" s="103">
        <f>SUM(D43:D47)</f>
        <v>83000000</v>
      </c>
      <c r="E48" s="103">
        <f>SUM(E43:E47)</f>
        <v>107000000</v>
      </c>
      <c r="F48" s="103">
        <f>SUM(F43:F47)</f>
        <v>127000000</v>
      </c>
      <c r="G48" s="93"/>
      <c r="H48" s="104">
        <f>SUM(H43:H47)</f>
        <v>400000000</v>
      </c>
      <c r="I48" s="93"/>
      <c r="J48" s="103">
        <f>SUM(J43:J47)</f>
        <v>105000000</v>
      </c>
      <c r="K48" s="103">
        <f>SUM(K43:K47)</f>
        <v>109000000</v>
      </c>
      <c r="L48" s="103">
        <f>SUM(L43:L47)</f>
        <v>104000000</v>
      </c>
      <c r="M48" s="103">
        <f>SUM(M43:M47)</f>
        <v>101000000</v>
      </c>
      <c r="O48" s="104">
        <f>SUM(O43:O47)</f>
        <v>419000000</v>
      </c>
    </row>
    <row r="49" spans="1:16" x14ac:dyDescent="0.2">
      <c r="A49" s="69" t="s">
        <v>158</v>
      </c>
      <c r="B49" s="93"/>
      <c r="C49" s="100">
        <f>C25</f>
        <v>0</v>
      </c>
      <c r="D49" s="100">
        <f>D25</f>
        <v>0</v>
      </c>
      <c r="E49" s="100">
        <f>E25</f>
        <v>-27000000</v>
      </c>
      <c r="F49" s="100">
        <f>F25</f>
        <v>-29000000</v>
      </c>
      <c r="G49" s="93"/>
      <c r="H49" s="101">
        <f>H25</f>
        <v>-56000000</v>
      </c>
      <c r="I49" s="93"/>
      <c r="J49" s="100">
        <f>J25</f>
        <v>0</v>
      </c>
      <c r="K49" s="100">
        <f>K25</f>
        <v>0</v>
      </c>
      <c r="L49" s="100">
        <f>L25</f>
        <v>0</v>
      </c>
      <c r="M49" s="100">
        <f>M25</f>
        <v>0</v>
      </c>
      <c r="O49" s="101">
        <f>SUM(J49:M49)</f>
        <v>0</v>
      </c>
    </row>
    <row r="50" spans="1:16" ht="13.5" thickBot="1" x14ac:dyDescent="0.25">
      <c r="A50" s="105" t="s">
        <v>162</v>
      </c>
      <c r="B50" s="105"/>
      <c r="C50" s="106">
        <f>SUM(C48:C49)</f>
        <v>83000000</v>
      </c>
      <c r="D50" s="106">
        <f>SUM(D48:D49)</f>
        <v>83000000</v>
      </c>
      <c r="E50" s="106">
        <f>SUM(E48:E49)</f>
        <v>80000000</v>
      </c>
      <c r="F50" s="106">
        <f>SUM(F48:F49)</f>
        <v>98000000</v>
      </c>
      <c r="G50" s="93"/>
      <c r="H50" s="107">
        <f>SUM(H48:H49)</f>
        <v>344000000</v>
      </c>
      <c r="I50" s="93"/>
      <c r="J50" s="106">
        <f>SUM(J48:J49)</f>
        <v>105000000</v>
      </c>
      <c r="K50" s="106">
        <f>SUM(K48:K49)</f>
        <v>109000000</v>
      </c>
      <c r="L50" s="106">
        <f>SUM(L48:L49)</f>
        <v>104000000</v>
      </c>
      <c r="M50" s="106">
        <f>SUM(M48:M49)</f>
        <v>101000000</v>
      </c>
      <c r="O50" s="107">
        <f>SUM(O48:O49)</f>
        <v>419000000</v>
      </c>
    </row>
    <row r="51" spans="1:16" ht="13.5" thickTop="1" x14ac:dyDescent="0.2">
      <c r="A51" s="108"/>
      <c r="B51" s="108"/>
      <c r="C51" s="112">
        <f>C50/C17</f>
        <v>5.5929919137466311E-2</v>
      </c>
      <c r="D51" s="112">
        <f>D50/D17</f>
        <v>5.7880055788005577E-2</v>
      </c>
      <c r="E51" s="112">
        <f>E50/E17</f>
        <v>5.8910162002945507E-2</v>
      </c>
      <c r="F51" s="112">
        <f>F50/F17</f>
        <v>7.3628850488354616E-2</v>
      </c>
      <c r="G51" s="93"/>
      <c r="H51" s="113">
        <f>H50/H17</f>
        <v>6.1351881576600681E-2</v>
      </c>
      <c r="I51" s="93"/>
      <c r="J51" s="112">
        <f>J50/J17</f>
        <v>7.3943661971830985E-2</v>
      </c>
      <c r="K51" s="112">
        <f>K50/K17</f>
        <v>7.858687815428983E-2</v>
      </c>
      <c r="L51" s="112">
        <f>L50/L17</f>
        <v>7.9754601226993863E-2</v>
      </c>
      <c r="M51" s="112">
        <f>M50/M17</f>
        <v>7.8783151326053041E-2</v>
      </c>
      <c r="O51" s="113">
        <f>O50/O17</f>
        <v>7.7693306137585766E-2</v>
      </c>
    </row>
    <row r="52" spans="1:16" ht="13.5" thickBot="1" x14ac:dyDescent="0.25">
      <c r="A52" s="93"/>
      <c r="B52" s="93"/>
      <c r="C52" s="93"/>
      <c r="D52" s="93"/>
      <c r="E52" s="93"/>
      <c r="F52" s="93"/>
      <c r="G52" s="93"/>
      <c r="H52" s="93"/>
      <c r="I52" s="93"/>
      <c r="J52" s="93"/>
      <c r="K52" s="93"/>
      <c r="L52" s="93"/>
      <c r="M52" s="93"/>
      <c r="O52" s="93"/>
    </row>
    <row r="53" spans="1:16" x14ac:dyDescent="0.2">
      <c r="A53" s="114"/>
      <c r="B53" s="114"/>
      <c r="C53" s="114"/>
      <c r="D53" s="114"/>
      <c r="E53" s="114"/>
      <c r="F53" s="114"/>
      <c r="G53" s="114"/>
      <c r="H53" s="114"/>
      <c r="I53" s="114"/>
      <c r="J53" s="114"/>
      <c r="K53" s="114"/>
      <c r="L53" s="114"/>
      <c r="M53" s="114"/>
      <c r="O53" s="114"/>
    </row>
    <row r="54" spans="1:16" x14ac:dyDescent="0.2">
      <c r="A54" s="93"/>
      <c r="B54" s="93"/>
      <c r="C54" s="93"/>
      <c r="D54" s="93"/>
      <c r="E54" s="93"/>
      <c r="F54" s="93"/>
      <c r="G54" s="93"/>
      <c r="H54" s="93"/>
      <c r="I54" s="93"/>
      <c r="J54" s="93"/>
      <c r="K54" s="93"/>
      <c r="L54" s="93"/>
      <c r="M54" s="93"/>
      <c r="O54" s="93"/>
      <c r="P54" s="32" t="s">
        <v>9</v>
      </c>
    </row>
    <row r="55" spans="1:16" ht="15" x14ac:dyDescent="0.25">
      <c r="A55" s="38" t="s">
        <v>25</v>
      </c>
      <c r="B55" s="26"/>
      <c r="C55" s="26"/>
      <c r="D55" s="26"/>
      <c r="E55" s="26"/>
      <c r="F55" s="26"/>
      <c r="G55" s="26"/>
      <c r="H55" s="26"/>
      <c r="I55" s="26"/>
      <c r="J55" s="26"/>
      <c r="K55" s="26"/>
      <c r="L55" s="26"/>
      <c r="M55" s="26"/>
      <c r="O55" s="26"/>
    </row>
    <row r="56" spans="1:16" ht="15" x14ac:dyDescent="0.25">
      <c r="A56" s="38" t="s">
        <v>19</v>
      </c>
      <c r="B56" s="26"/>
      <c r="C56" s="26"/>
      <c r="D56" s="26"/>
      <c r="E56" s="26"/>
      <c r="F56" s="26"/>
      <c r="G56" s="26"/>
      <c r="H56" s="26"/>
      <c r="I56" s="26"/>
      <c r="J56" s="26"/>
      <c r="K56" s="26"/>
      <c r="L56" s="26"/>
      <c r="M56" s="26"/>
      <c r="O56" s="26"/>
    </row>
    <row r="57" spans="1:16" ht="15" x14ac:dyDescent="0.25">
      <c r="A57" s="26"/>
      <c r="B57" s="26"/>
      <c r="C57" s="34" t="s">
        <v>122</v>
      </c>
      <c r="D57" s="34" t="s">
        <v>123</v>
      </c>
      <c r="E57" s="34" t="s">
        <v>124</v>
      </c>
      <c r="F57" s="34" t="s">
        <v>125</v>
      </c>
      <c r="G57" s="26"/>
      <c r="H57" s="35" t="s">
        <v>126</v>
      </c>
      <c r="I57" s="26"/>
      <c r="J57" s="34" t="s">
        <v>127</v>
      </c>
      <c r="K57" s="34" t="s">
        <v>128</v>
      </c>
      <c r="L57" s="34" t="s">
        <v>129</v>
      </c>
      <c r="M57" s="34" t="s">
        <v>130</v>
      </c>
      <c r="O57" s="35" t="s">
        <v>131</v>
      </c>
    </row>
    <row r="58" spans="1:16" ht="15" x14ac:dyDescent="0.25">
      <c r="A58" s="115" t="s">
        <v>41</v>
      </c>
      <c r="B58" s="36"/>
      <c r="C58" s="36"/>
      <c r="D58" s="36"/>
      <c r="E58" s="36"/>
      <c r="F58" s="36"/>
      <c r="G58" s="26"/>
      <c r="H58" s="37"/>
      <c r="I58" s="26"/>
      <c r="J58" s="36"/>
      <c r="K58" s="36"/>
      <c r="L58" s="36"/>
      <c r="M58" s="36"/>
      <c r="O58" s="37"/>
    </row>
    <row r="59" spans="1:16" ht="15" x14ac:dyDescent="0.25">
      <c r="A59" s="38" t="str">
        <f t="shared" ref="A59:A64" si="3">A12</f>
        <v>Revenue</v>
      </c>
      <c r="B59" s="26"/>
      <c r="C59" s="39">
        <f t="shared" ref="C59:F61" si="4">C12</f>
        <v>1553000000</v>
      </c>
      <c r="D59" s="39">
        <f t="shared" si="4"/>
        <v>1496000000</v>
      </c>
      <c r="E59" s="39">
        <f t="shared" si="4"/>
        <v>1480000000</v>
      </c>
      <c r="F59" s="39">
        <f t="shared" si="4"/>
        <v>1493000000</v>
      </c>
      <c r="G59" s="26"/>
      <c r="H59" s="40">
        <f>SUM(C59:F59)</f>
        <v>6022000000</v>
      </c>
      <c r="I59" s="26"/>
      <c r="J59" s="39">
        <f t="shared" ref="J59:M61" si="5">J12</f>
        <v>1420000000</v>
      </c>
      <c r="K59" s="39">
        <f t="shared" si="5"/>
        <v>1387000000</v>
      </c>
      <c r="L59" s="39">
        <f t="shared" si="5"/>
        <v>1304000000</v>
      </c>
      <c r="M59" s="39">
        <f t="shared" si="5"/>
        <v>1282000000</v>
      </c>
      <c r="O59" s="40">
        <f>SUM(J59:M59)</f>
        <v>5393000000</v>
      </c>
    </row>
    <row r="60" spans="1:16" ht="15" x14ac:dyDescent="0.25">
      <c r="A60" s="74" t="str">
        <f t="shared" si="3"/>
        <v>2017 divestitures</v>
      </c>
      <c r="B60" s="26"/>
      <c r="C60" s="50">
        <f t="shared" si="4"/>
        <v>-23000000</v>
      </c>
      <c r="D60" s="50">
        <f t="shared" si="4"/>
        <v>-22000000</v>
      </c>
      <c r="E60" s="50">
        <f t="shared" si="4"/>
        <v>-14000000</v>
      </c>
      <c r="F60" s="50">
        <f t="shared" si="4"/>
        <v>0</v>
      </c>
      <c r="G60" s="26"/>
      <c r="H60" s="51">
        <f>SUM(C60:F60)</f>
        <v>-59000000</v>
      </c>
      <c r="I60" s="26"/>
      <c r="J60" s="50">
        <f t="shared" si="5"/>
        <v>0</v>
      </c>
      <c r="K60" s="50">
        <f t="shared" si="5"/>
        <v>0</v>
      </c>
      <c r="L60" s="50">
        <f t="shared" si="5"/>
        <v>0</v>
      </c>
      <c r="M60" s="50">
        <f t="shared" si="5"/>
        <v>0</v>
      </c>
      <c r="O60" s="51">
        <f>SUM(J60:M60)</f>
        <v>0</v>
      </c>
    </row>
    <row r="61" spans="1:16" ht="15" x14ac:dyDescent="0.25">
      <c r="A61" s="75" t="str">
        <f t="shared" si="3"/>
        <v>ASC 606 adjustment</v>
      </c>
      <c r="B61" s="26"/>
      <c r="C61" s="42">
        <f t="shared" si="4"/>
        <v>-46000000</v>
      </c>
      <c r="D61" s="42">
        <f t="shared" si="4"/>
        <v>-40000000</v>
      </c>
      <c r="E61" s="42">
        <f t="shared" si="4"/>
        <v>-39000000</v>
      </c>
      <c r="F61" s="42">
        <f t="shared" si="4"/>
        <v>-41000000</v>
      </c>
      <c r="G61" s="26"/>
      <c r="H61" s="43">
        <f>SUM(C61:F61)</f>
        <v>-166000000</v>
      </c>
      <c r="I61" s="26"/>
      <c r="J61" s="42">
        <f t="shared" si="5"/>
        <v>0</v>
      </c>
      <c r="K61" s="42">
        <f t="shared" si="5"/>
        <v>0</v>
      </c>
      <c r="L61" s="42">
        <f t="shared" si="5"/>
        <v>0</v>
      </c>
      <c r="M61" s="42">
        <f t="shared" si="5"/>
        <v>0</v>
      </c>
      <c r="O61" s="43">
        <f>SUM(J61:M61)</f>
        <v>0</v>
      </c>
    </row>
    <row r="62" spans="1:16" ht="15" x14ac:dyDescent="0.25">
      <c r="A62" s="116" t="str">
        <f t="shared" si="3"/>
        <v>Revenue Adjusted for 606 and 2017 Divestitures</v>
      </c>
      <c r="B62" s="116"/>
      <c r="C62" s="117">
        <f>SUM(C59:C61)</f>
        <v>1484000000</v>
      </c>
      <c r="D62" s="117">
        <f>SUM(D59:D61)</f>
        <v>1434000000</v>
      </c>
      <c r="E62" s="117">
        <f>SUM(E59:E61)</f>
        <v>1427000000</v>
      </c>
      <c r="F62" s="117">
        <f>SUM(F59:F61)</f>
        <v>1452000000</v>
      </c>
      <c r="G62" s="26"/>
      <c r="H62" s="118">
        <f>SUM(H59:H61)</f>
        <v>5797000000</v>
      </c>
      <c r="I62" s="26"/>
      <c r="J62" s="117">
        <f>SUM(J59:J61)</f>
        <v>1420000000</v>
      </c>
      <c r="K62" s="117">
        <f>SUM(K59:K61)</f>
        <v>1387000000</v>
      </c>
      <c r="L62" s="117">
        <f>SUM(L59:L61)</f>
        <v>1304000000</v>
      </c>
      <c r="M62" s="117">
        <f>SUM(M59:M61)</f>
        <v>1282000000</v>
      </c>
      <c r="O62" s="118">
        <f>SUM(O59:O61)</f>
        <v>5393000000</v>
      </c>
    </row>
    <row r="63" spans="1:16" ht="15" x14ac:dyDescent="0.25">
      <c r="A63" s="75" t="str">
        <f t="shared" si="3"/>
        <v>2018 divestitures</v>
      </c>
      <c r="B63" s="26"/>
      <c r="C63" s="42">
        <f>C16</f>
        <v>0</v>
      </c>
      <c r="D63" s="42">
        <f>D16</f>
        <v>0</v>
      </c>
      <c r="E63" s="42">
        <f>E16</f>
        <v>-69000000</v>
      </c>
      <c r="F63" s="42">
        <f>F16</f>
        <v>-121000000</v>
      </c>
      <c r="G63" s="33"/>
      <c r="H63" s="43">
        <f>SUM(C63:F63)</f>
        <v>-190000000</v>
      </c>
      <c r="I63" s="33"/>
      <c r="J63" s="42">
        <f>J16</f>
        <v>0</v>
      </c>
      <c r="K63" s="42">
        <f>K16</f>
        <v>0</v>
      </c>
      <c r="L63" s="42">
        <f>L16</f>
        <v>0</v>
      </c>
      <c r="M63" s="42">
        <f>M16</f>
        <v>0</v>
      </c>
      <c r="O63" s="43">
        <f>SUM(J63:M63)</f>
        <v>0</v>
      </c>
    </row>
    <row r="64" spans="1:16" ht="15.75" thickBot="1" x14ac:dyDescent="0.3">
      <c r="A64" s="44" t="str">
        <f t="shared" si="3"/>
        <v>Adjusted Revenue</v>
      </c>
      <c r="B64" s="44"/>
      <c r="C64" s="54">
        <f>SUM(C62:C63)</f>
        <v>1484000000</v>
      </c>
      <c r="D64" s="54">
        <f>SUM(D62:D63)</f>
        <v>1434000000</v>
      </c>
      <c r="E64" s="54">
        <f>SUM(E62:E63)</f>
        <v>1358000000</v>
      </c>
      <c r="F64" s="54">
        <f>SUM(F62:F63)</f>
        <v>1331000000</v>
      </c>
      <c r="G64" s="26"/>
      <c r="H64" s="55">
        <f>SUM(H62:H63)</f>
        <v>5607000000</v>
      </c>
      <c r="I64" s="26"/>
      <c r="J64" s="54">
        <f>SUM(J62:J63)</f>
        <v>1420000000</v>
      </c>
      <c r="K64" s="54">
        <f>SUM(K62:K63)</f>
        <v>1387000000</v>
      </c>
      <c r="L64" s="54">
        <f>SUM(L62:L63)</f>
        <v>1304000000</v>
      </c>
      <c r="M64" s="54">
        <f>SUM(M62:M63)</f>
        <v>1282000000</v>
      </c>
      <c r="O64" s="55">
        <f>SUM(O62:O63)</f>
        <v>5393000000</v>
      </c>
    </row>
    <row r="65" spans="1:15" ht="15.75" thickTop="1" x14ac:dyDescent="0.25">
      <c r="A65" s="47"/>
      <c r="B65" s="47"/>
      <c r="C65" s="47"/>
      <c r="D65" s="47"/>
      <c r="E65" s="47"/>
      <c r="F65" s="47"/>
      <c r="G65" s="26"/>
      <c r="H65" s="48"/>
      <c r="I65" s="26"/>
      <c r="J65" s="47"/>
      <c r="K65" s="47"/>
      <c r="L65" s="47"/>
      <c r="M65" s="47"/>
      <c r="O65" s="48"/>
    </row>
    <row r="66" spans="1:15" ht="15" x14ac:dyDescent="0.25">
      <c r="A66" s="33" t="s">
        <v>27</v>
      </c>
      <c r="B66" s="26"/>
      <c r="C66" s="26"/>
      <c r="D66" s="26"/>
      <c r="E66" s="26"/>
      <c r="F66" s="26"/>
      <c r="G66" s="26"/>
      <c r="H66" s="49"/>
      <c r="I66" s="26"/>
      <c r="J66" s="26"/>
      <c r="K66" s="26"/>
      <c r="L66" s="26"/>
      <c r="M66" s="26"/>
      <c r="O66" s="49"/>
    </row>
    <row r="67" spans="1:15" ht="15" x14ac:dyDescent="0.25">
      <c r="A67" s="38" t="str">
        <f>A29</f>
        <v>Income (Loss) from Continuing Operations</v>
      </c>
      <c r="B67" s="26"/>
      <c r="C67" s="119">
        <f>C29</f>
        <v>-10000000</v>
      </c>
      <c r="D67" s="119">
        <f>D29</f>
        <v>-4000000</v>
      </c>
      <c r="E67" s="119">
        <f>E29</f>
        <v>-17000000</v>
      </c>
      <c r="F67" s="119">
        <f>F29</f>
        <v>208000000</v>
      </c>
      <c r="G67" s="26"/>
      <c r="H67" s="120">
        <f>H29</f>
        <v>177000000</v>
      </c>
      <c r="I67" s="26"/>
      <c r="J67" s="119">
        <f>J29</f>
        <v>-50000000</v>
      </c>
      <c r="K67" s="119">
        <f>K29</f>
        <v>11000000</v>
      </c>
      <c r="L67" s="119">
        <f>L29</f>
        <v>-237000000</v>
      </c>
      <c r="M67" s="119">
        <f>M29</f>
        <v>-140000000</v>
      </c>
      <c r="O67" s="120">
        <f t="shared" ref="O67:O84" si="6">SUM(J67:M67)</f>
        <v>-416000000</v>
      </c>
    </row>
    <row r="68" spans="1:15" ht="15" x14ac:dyDescent="0.25">
      <c r="A68" s="74" t="str">
        <f>'Non-GAAP Reported'!A49</f>
        <v>Interest expense</v>
      </c>
      <c r="B68" s="26"/>
      <c r="C68" s="50">
        <f>'Non-GAAP Reported'!C49</f>
        <v>36000000</v>
      </c>
      <c r="D68" s="50">
        <f>'Non-GAAP Reported'!D49</f>
        <v>34000000</v>
      </c>
      <c r="E68" s="50">
        <f>'Non-GAAP Reported'!E49</f>
        <v>35000000</v>
      </c>
      <c r="F68" s="50">
        <f>'Non-GAAP Reported'!F49</f>
        <v>32000000</v>
      </c>
      <c r="G68" s="26"/>
      <c r="H68" s="51">
        <f>'Non-GAAP Reported'!H49</f>
        <v>137000000</v>
      </c>
      <c r="I68" s="26"/>
      <c r="J68" s="50">
        <f>'Non-GAAP Reported'!J49</f>
        <v>33000000</v>
      </c>
      <c r="K68" s="50">
        <f>'Non-GAAP Reported'!K49</f>
        <v>37000000</v>
      </c>
      <c r="L68" s="50">
        <f>'Non-GAAP Reported'!L49</f>
        <v>22000000</v>
      </c>
      <c r="M68" s="50">
        <f>'Non-GAAP Reported'!M49</f>
        <v>20000000</v>
      </c>
      <c r="O68" s="51">
        <f t="shared" si="6"/>
        <v>112000000</v>
      </c>
    </row>
    <row r="69" spans="1:15" ht="15" x14ac:dyDescent="0.25">
      <c r="A69" s="74" t="str">
        <f>'Non-GAAP Reported'!A50</f>
        <v>Income tax expense (benefit)</v>
      </c>
      <c r="B69" s="26"/>
      <c r="C69" s="50">
        <f>'Non-GAAP Reported'!C50</f>
        <v>-12000000</v>
      </c>
      <c r="D69" s="50">
        <f>'Non-GAAP Reported'!D50</f>
        <v>-7000000</v>
      </c>
      <c r="E69" s="50">
        <f>'Non-GAAP Reported'!E50</f>
        <v>30000000</v>
      </c>
      <c r="F69" s="50">
        <f>'Non-GAAP Reported'!F50</f>
        <v>-204000000</v>
      </c>
      <c r="G69" s="26"/>
      <c r="H69" s="51">
        <f>'Non-GAAP Reported'!H50</f>
        <v>-193000000</v>
      </c>
      <c r="I69" s="26"/>
      <c r="J69" s="50">
        <f>'Non-GAAP Reported'!J50</f>
        <v>-4000000</v>
      </c>
      <c r="K69" s="50">
        <f>'Non-GAAP Reported'!K50</f>
        <v>43000000</v>
      </c>
      <c r="L69" s="50">
        <f>'Non-GAAP Reported'!L50</f>
        <v>-15000000</v>
      </c>
      <c r="M69" s="50">
        <f>'Non-GAAP Reported'!M50</f>
        <v>-3000000</v>
      </c>
      <c r="O69" s="51">
        <f t="shared" si="6"/>
        <v>21000000</v>
      </c>
    </row>
    <row r="70" spans="1:15" ht="15" x14ac:dyDescent="0.25">
      <c r="A70" s="74" t="str">
        <f>'Non-GAAP Reported'!A51</f>
        <v>Depreciation and amortization</v>
      </c>
      <c r="B70" s="26"/>
      <c r="C70" s="50">
        <f>'Non-GAAP Reported'!C51</f>
        <v>125000000</v>
      </c>
      <c r="D70" s="50">
        <f>'Non-GAAP Reported'!D51</f>
        <v>129000000</v>
      </c>
      <c r="E70" s="50">
        <f>'Non-GAAP Reported'!E51</f>
        <v>122000000</v>
      </c>
      <c r="F70" s="50">
        <f>'Non-GAAP Reported'!F51</f>
        <v>119000000</v>
      </c>
      <c r="G70" s="26"/>
      <c r="H70" s="51">
        <f>'Non-GAAP Reported'!H51</f>
        <v>495000000</v>
      </c>
      <c r="I70" s="26"/>
      <c r="J70" s="50">
        <f>'Non-GAAP Reported'!J51</f>
        <v>116000000</v>
      </c>
      <c r="K70" s="50">
        <f>'Non-GAAP Reported'!K51</f>
        <v>116000000</v>
      </c>
      <c r="L70" s="50">
        <f>'Non-GAAP Reported'!L51</f>
        <v>113000000</v>
      </c>
      <c r="M70" s="50">
        <f>'Non-GAAP Reported'!M51</f>
        <v>115000000</v>
      </c>
      <c r="O70" s="51">
        <f t="shared" si="6"/>
        <v>460000000</v>
      </c>
    </row>
    <row r="71" spans="1:15" ht="15" x14ac:dyDescent="0.25">
      <c r="A71" s="74" t="str">
        <f>'Non-GAAP Reported'!A52</f>
        <v>Contract inducement amortization</v>
      </c>
      <c r="B71" s="26"/>
      <c r="C71" s="50">
        <f>'Non-GAAP Reported'!C52</f>
        <v>0</v>
      </c>
      <c r="D71" s="50">
        <f>'Non-GAAP Reported'!D52</f>
        <v>1000000</v>
      </c>
      <c r="E71" s="50">
        <f>'Non-GAAP Reported'!E52</f>
        <v>1000000</v>
      </c>
      <c r="F71" s="50">
        <f>'Non-GAAP Reported'!F52</f>
        <v>0</v>
      </c>
      <c r="G71" s="26"/>
      <c r="H71" s="51">
        <f>SUM(C71:F71)</f>
        <v>2000000</v>
      </c>
      <c r="I71" s="26"/>
      <c r="J71" s="50">
        <f>'Non-GAAP Reported'!J52</f>
        <v>1000000</v>
      </c>
      <c r="K71" s="50">
        <f>'Non-GAAP Reported'!K52</f>
        <v>1000000</v>
      </c>
      <c r="L71" s="50">
        <f>'Non-GAAP Reported'!L52</f>
        <v>0</v>
      </c>
      <c r="M71" s="50">
        <f>'Non-GAAP Reported'!M52</f>
        <v>1000000</v>
      </c>
      <c r="O71" s="51">
        <f t="shared" si="6"/>
        <v>3000000</v>
      </c>
    </row>
    <row r="72" spans="1:15" ht="15" x14ac:dyDescent="0.25">
      <c r="A72" s="74" t="str">
        <f>'Non-GAAP Reported'!A53</f>
        <v>Restructuring and related costs</v>
      </c>
      <c r="B72" s="26"/>
      <c r="C72" s="50">
        <f>'Non-GAAP Reported'!C53</f>
        <v>18000000</v>
      </c>
      <c r="D72" s="50">
        <f>'Non-GAAP Reported'!D53</f>
        <v>36000000</v>
      </c>
      <c r="E72" s="50">
        <f>'Non-GAAP Reported'!E53</f>
        <v>22000000</v>
      </c>
      <c r="F72" s="50">
        <f>'Non-GAAP Reported'!F53</f>
        <v>25000000</v>
      </c>
      <c r="G72" s="26"/>
      <c r="H72" s="51">
        <f>'Non-GAAP Reported'!H53</f>
        <v>101000000</v>
      </c>
      <c r="I72" s="26"/>
      <c r="J72" s="50">
        <f>'Non-GAAP Reported'!J53</f>
        <v>20000000</v>
      </c>
      <c r="K72" s="50">
        <f>'Non-GAAP Reported'!K53</f>
        <v>17000000</v>
      </c>
      <c r="L72" s="50">
        <f>'Non-GAAP Reported'!L53</f>
        <v>31000000</v>
      </c>
      <c r="M72" s="50">
        <f>'Non-GAAP Reported'!M53</f>
        <v>13000000</v>
      </c>
      <c r="O72" s="51">
        <f t="shared" si="6"/>
        <v>81000000</v>
      </c>
    </row>
    <row r="73" spans="1:15" ht="15" x14ac:dyDescent="0.25">
      <c r="A73" s="74" t="str">
        <f>'Non-GAAP Reported'!A54</f>
        <v>Goodwill impairment</v>
      </c>
      <c r="B73" s="26"/>
      <c r="C73" s="50">
        <f>'Non-GAAP Reported'!C54</f>
        <v>0</v>
      </c>
      <c r="D73" s="50">
        <f>'Non-GAAP Reported'!D54</f>
        <v>0</v>
      </c>
      <c r="E73" s="50">
        <f>'Non-GAAP Reported'!E54</f>
        <v>0</v>
      </c>
      <c r="F73" s="50">
        <f>'Non-GAAP Reported'!F54</f>
        <v>0</v>
      </c>
      <c r="G73" s="26"/>
      <c r="H73" s="51">
        <f>'Non-GAAP Reported'!H54</f>
        <v>0</v>
      </c>
      <c r="I73" s="26"/>
      <c r="J73" s="50">
        <f>'Non-GAAP Reported'!J54</f>
        <v>0</v>
      </c>
      <c r="K73" s="50">
        <f>'Non-GAAP Reported'!K54</f>
        <v>0</v>
      </c>
      <c r="L73" s="50">
        <f>'Non-GAAP Reported'!L54</f>
        <v>0</v>
      </c>
      <c r="M73" s="50">
        <f>'Non-GAAP Reported'!M54</f>
        <v>0</v>
      </c>
      <c r="O73" s="51">
        <f t="shared" si="6"/>
        <v>0</v>
      </c>
    </row>
    <row r="74" spans="1:15" ht="15" x14ac:dyDescent="0.25">
      <c r="A74" s="74" t="str">
        <f>'Non-GAAP Reported'!A55</f>
        <v>Separation costs</v>
      </c>
      <c r="B74" s="26"/>
      <c r="C74" s="50">
        <f>'Non-GAAP Reported'!C55</f>
        <v>5000000</v>
      </c>
      <c r="D74" s="50">
        <f>'Non-GAAP Reported'!D55</f>
        <v>1000000</v>
      </c>
      <c r="E74" s="50">
        <f>'Non-GAAP Reported'!E55</f>
        <v>2000000</v>
      </c>
      <c r="F74" s="50">
        <f>'Non-GAAP Reported'!F55</f>
        <v>4000000</v>
      </c>
      <c r="G74" s="26"/>
      <c r="H74" s="51">
        <f>'Non-GAAP Reported'!H55</f>
        <v>12000000</v>
      </c>
      <c r="I74" s="26"/>
      <c r="J74" s="50">
        <f>'Non-GAAP Reported'!J55</f>
        <v>0</v>
      </c>
      <c r="K74" s="50">
        <f>'Non-GAAP Reported'!K55</f>
        <v>0</v>
      </c>
      <c r="L74" s="50">
        <f>'Non-GAAP Reported'!L55</f>
        <v>0</v>
      </c>
      <c r="M74" s="50">
        <f>'Non-GAAP Reported'!M55</f>
        <v>0</v>
      </c>
      <c r="O74" s="51">
        <f t="shared" si="6"/>
        <v>0</v>
      </c>
    </row>
    <row r="75" spans="1:15" ht="15" x14ac:dyDescent="0.25">
      <c r="A75" s="74" t="str">
        <f>'Non-GAAP Reported'!A56</f>
        <v>(Gain) loss on divestitures and transaction costs</v>
      </c>
      <c r="B75" s="26"/>
      <c r="C75" s="50">
        <f>'Non-GAAP Reported'!C56</f>
        <v>0</v>
      </c>
      <c r="D75" s="50">
        <f>'Non-GAAP Reported'!D56</f>
        <v>-25000000</v>
      </c>
      <c r="E75" s="50">
        <f>'Non-GAAP Reported'!E56</f>
        <v>-16000000</v>
      </c>
      <c r="F75" s="50">
        <f>'Non-GAAP Reported'!F56</f>
        <v>-1000000</v>
      </c>
      <c r="G75" s="26"/>
      <c r="H75" s="51">
        <f>'Non-GAAP Reported'!H56</f>
        <v>-42000000</v>
      </c>
      <c r="I75" s="26"/>
      <c r="J75" s="50">
        <f>'Non-GAAP Reported'!J56</f>
        <v>15000000</v>
      </c>
      <c r="K75" s="50">
        <f>'Non-GAAP Reported'!K56</f>
        <v>-60000000</v>
      </c>
      <c r="L75" s="50">
        <f>'Non-GAAP Reported'!L56</f>
        <v>54000000</v>
      </c>
      <c r="M75" s="50">
        <f>'Non-GAAP Reported'!M56</f>
        <v>33000000</v>
      </c>
      <c r="O75" s="51">
        <f t="shared" si="6"/>
        <v>42000000</v>
      </c>
    </row>
    <row r="76" spans="1:15" ht="15" x14ac:dyDescent="0.25">
      <c r="A76" s="74" t="str">
        <f>'Non-GAAP Reported'!A57</f>
        <v>Litigation costs (recoveries), net</v>
      </c>
      <c r="B76" s="26"/>
      <c r="C76" s="50">
        <f>'Non-GAAP Reported'!C57</f>
        <v>-11000000</v>
      </c>
      <c r="D76" s="50">
        <f>'Non-GAAP Reported'!D57</f>
        <v>-9000000</v>
      </c>
      <c r="E76" s="50">
        <f>'Non-GAAP Reported'!E57</f>
        <v>6000000</v>
      </c>
      <c r="F76" s="50">
        <f>'Non-GAAP Reported'!F57</f>
        <v>3000000</v>
      </c>
      <c r="G76" s="26"/>
      <c r="H76" s="51">
        <f>'Non-GAAP Reported'!H57</f>
        <v>-11000000</v>
      </c>
      <c r="I76" s="26"/>
      <c r="J76" s="50">
        <f>'Non-GAAP Reported'!J57</f>
        <v>31000000</v>
      </c>
      <c r="K76" s="50">
        <f>'Non-GAAP Reported'!K57</f>
        <v>4000000</v>
      </c>
      <c r="L76" s="50">
        <f>'Non-GAAP Reported'!L57</f>
        <v>78000000</v>
      </c>
      <c r="M76" s="50">
        <f>'Non-GAAP Reported'!M57</f>
        <v>114000000</v>
      </c>
      <c r="O76" s="51">
        <f t="shared" si="6"/>
        <v>227000000</v>
      </c>
    </row>
    <row r="77" spans="1:15" ht="15" x14ac:dyDescent="0.25">
      <c r="A77" s="74" t="str">
        <f>'Non-GAAP Reported'!A58</f>
        <v>(Gain) loss on extinguishment of debt</v>
      </c>
      <c r="B77" s="26"/>
      <c r="C77" s="50">
        <f>'Non-GAAP Reported'!C58</f>
        <v>0</v>
      </c>
      <c r="D77" s="50">
        <f>'Non-GAAP Reported'!D58</f>
        <v>0</v>
      </c>
      <c r="E77" s="50">
        <f>'Non-GAAP Reported'!E58</f>
        <v>0</v>
      </c>
      <c r="F77" s="50">
        <f>'Non-GAAP Reported'!F58</f>
        <v>0</v>
      </c>
      <c r="G77" s="33"/>
      <c r="H77" s="51">
        <f>'Non-GAAP Reported'!H58</f>
        <v>0</v>
      </c>
      <c r="I77" s="33"/>
      <c r="J77" s="50">
        <f>'Non-GAAP Reported'!J58</f>
        <v>0</v>
      </c>
      <c r="K77" s="50">
        <f>'Non-GAAP Reported'!K58</f>
        <v>0</v>
      </c>
      <c r="L77" s="50">
        <f>'Non-GAAP Reported'!L58</f>
        <v>108000000</v>
      </c>
      <c r="M77" s="50">
        <f>'Non-GAAP Reported'!M58</f>
        <v>0</v>
      </c>
      <c r="O77" s="51">
        <f t="shared" si="6"/>
        <v>108000000</v>
      </c>
    </row>
    <row r="78" spans="1:15" ht="15" x14ac:dyDescent="0.25">
      <c r="A78" s="74" t="str">
        <f>'Non-GAAP Reported'!A59</f>
        <v>Other (income) expenses, net</v>
      </c>
      <c r="B78" s="26"/>
      <c r="C78" s="50">
        <f>'Non-GAAP Reported'!C59</f>
        <v>-1000000</v>
      </c>
      <c r="D78" s="50">
        <f>'Non-GAAP Reported'!D59</f>
        <v>0</v>
      </c>
      <c r="E78" s="50">
        <f>'Non-GAAP Reported'!E59</f>
        <v>-9000000</v>
      </c>
      <c r="F78" s="50">
        <f>'Non-GAAP Reported'!F59</f>
        <v>3000000</v>
      </c>
      <c r="G78" s="26"/>
      <c r="H78" s="51">
        <f>'Non-GAAP Reported'!H59</f>
        <v>-7000000</v>
      </c>
      <c r="I78" s="26"/>
      <c r="J78" s="50">
        <f>'Non-GAAP Reported'!J59</f>
        <v>-1000000</v>
      </c>
      <c r="K78" s="50">
        <f>'Non-GAAP Reported'!K59</f>
        <v>-2000000</v>
      </c>
      <c r="L78" s="50">
        <f>'Non-GAAP Reported'!L59</f>
        <v>4000000</v>
      </c>
      <c r="M78" s="50">
        <f>'Non-GAAP Reported'!M59</f>
        <v>4000000</v>
      </c>
      <c r="O78" s="51">
        <f t="shared" si="6"/>
        <v>5000000</v>
      </c>
    </row>
    <row r="79" spans="1:15" ht="15" x14ac:dyDescent="0.25">
      <c r="A79" s="74" t="str">
        <f>'Non-GAAP Reported'!A60</f>
        <v>NY MMIS charge</v>
      </c>
      <c r="B79" s="26"/>
      <c r="C79" s="50">
        <f>'Non-GAAP Reported'!C60</f>
        <v>8000000</v>
      </c>
      <c r="D79" s="50">
        <f>'Non-GAAP Reported'!D60</f>
        <v>1000000</v>
      </c>
      <c r="E79" s="50">
        <f>'Non-GAAP Reported'!E60</f>
        <v>1000000</v>
      </c>
      <c r="F79" s="50">
        <f>'Non-GAAP Reported'!F60</f>
        <v>-1000000</v>
      </c>
      <c r="G79" s="26"/>
      <c r="H79" s="51">
        <f>'Non-GAAP Reported'!H60</f>
        <v>9000000</v>
      </c>
      <c r="I79" s="26"/>
      <c r="J79" s="50">
        <f>'Non-GAAP Reported'!J60</f>
        <v>0</v>
      </c>
      <c r="K79" s="50">
        <f>'Non-GAAP Reported'!K60</f>
        <v>-1000000</v>
      </c>
      <c r="L79" s="50">
        <f>'Non-GAAP Reported'!L60</f>
        <v>-1000000</v>
      </c>
      <c r="M79" s="50">
        <f>'Non-GAAP Reported'!M60</f>
        <v>0</v>
      </c>
      <c r="O79" s="51">
        <f t="shared" si="6"/>
        <v>-2000000</v>
      </c>
    </row>
    <row r="80" spans="1:15" ht="15" x14ac:dyDescent="0.25">
      <c r="A80" s="74" t="str">
        <f>'Non-GAAP Reported'!A61</f>
        <v>NY MMIS depreciation</v>
      </c>
      <c r="B80" s="26"/>
      <c r="C80" s="50">
        <f>'Non-GAAP Reported'!C61</f>
        <v>0</v>
      </c>
      <c r="D80" s="50">
        <f>'Non-GAAP Reported'!D61</f>
        <v>0</v>
      </c>
      <c r="E80" s="50">
        <f>'Non-GAAP Reported'!E61</f>
        <v>0</v>
      </c>
      <c r="F80" s="50">
        <f>'Non-GAAP Reported'!F61</f>
        <v>0</v>
      </c>
      <c r="G80" s="26"/>
      <c r="H80" s="51">
        <f>'Non-GAAP Reported'!H61</f>
        <v>0</v>
      </c>
      <c r="I80" s="26"/>
      <c r="J80" s="50">
        <f>'Non-GAAP Reported'!J61</f>
        <v>0</v>
      </c>
      <c r="K80" s="50">
        <f>'Non-GAAP Reported'!K61</f>
        <v>0</v>
      </c>
      <c r="L80" s="50">
        <f>'Non-GAAP Reported'!L61</f>
        <v>0</v>
      </c>
      <c r="M80" s="50">
        <f>'Non-GAAP Reported'!M61</f>
        <v>0</v>
      </c>
      <c r="O80" s="51">
        <f t="shared" si="6"/>
        <v>0</v>
      </c>
    </row>
    <row r="81" spans="1:15" ht="15" x14ac:dyDescent="0.25">
      <c r="A81" s="74" t="str">
        <f>'Non-GAAP Reported'!A62</f>
        <v>Health Enterprise charge</v>
      </c>
      <c r="B81" s="26"/>
      <c r="C81" s="50">
        <f>'Non-GAAP Reported'!C62</f>
        <v>-5000000</v>
      </c>
      <c r="D81" s="50">
        <f>'Non-GAAP Reported'!D62</f>
        <v>0</v>
      </c>
      <c r="E81" s="50">
        <f>'Non-GAAP Reported'!E62</f>
        <v>-3000000</v>
      </c>
      <c r="F81" s="50">
        <f>'Non-GAAP Reported'!F62</f>
        <v>0</v>
      </c>
      <c r="G81" s="26"/>
      <c r="H81" s="51">
        <f>'Non-GAAP Reported'!H62</f>
        <v>-8000000</v>
      </c>
      <c r="I81" s="26"/>
      <c r="J81" s="50">
        <f>'Non-GAAP Reported'!J62</f>
        <v>0</v>
      </c>
      <c r="K81" s="50">
        <f>'Non-GAAP Reported'!K62</f>
        <v>0</v>
      </c>
      <c r="L81" s="50">
        <f>'Non-GAAP Reported'!L62</f>
        <v>0</v>
      </c>
      <c r="M81" s="50">
        <f>'Non-GAAP Reported'!M62</f>
        <v>-1000000</v>
      </c>
      <c r="O81" s="51">
        <f t="shared" si="6"/>
        <v>-1000000</v>
      </c>
    </row>
    <row r="82" spans="1:15" ht="15" x14ac:dyDescent="0.25">
      <c r="A82" s="74" t="str">
        <f>A47</f>
        <v>ASC 606 adjustment</v>
      </c>
      <c r="B82" s="26"/>
      <c r="C82" s="50">
        <f>C47</f>
        <v>-3000000</v>
      </c>
      <c r="D82" s="50">
        <f>D47</f>
        <v>-3000000</v>
      </c>
      <c r="E82" s="50">
        <f>E47</f>
        <v>-2000000</v>
      </c>
      <c r="F82" s="50">
        <f>F47</f>
        <v>-3000000</v>
      </c>
      <c r="G82" s="26"/>
      <c r="H82" s="51">
        <f>H47</f>
        <v>-11000000</v>
      </c>
      <c r="I82" s="26"/>
      <c r="J82" s="50">
        <f>J47</f>
        <v>0</v>
      </c>
      <c r="K82" s="50">
        <f>K47</f>
        <v>0</v>
      </c>
      <c r="L82" s="50">
        <f>L47</f>
        <v>0</v>
      </c>
      <c r="M82" s="50">
        <f>M47</f>
        <v>0</v>
      </c>
      <c r="O82" s="51">
        <f t="shared" si="6"/>
        <v>0</v>
      </c>
    </row>
    <row r="83" spans="1:15" ht="15" x14ac:dyDescent="0.25">
      <c r="A83" s="74" t="str">
        <f>A46</f>
        <v>2017 divestitures</v>
      </c>
      <c r="B83" s="26"/>
      <c r="C83" s="50">
        <f>C46</f>
        <v>-3000000</v>
      </c>
      <c r="D83" s="50">
        <f>D46</f>
        <v>-2000000</v>
      </c>
      <c r="E83" s="50">
        <f>E46</f>
        <v>-2000000</v>
      </c>
      <c r="F83" s="50">
        <f>F46</f>
        <v>0</v>
      </c>
      <c r="G83" s="26"/>
      <c r="H83" s="51">
        <f>H46</f>
        <v>-7000000</v>
      </c>
      <c r="I83" s="26"/>
      <c r="J83" s="50">
        <f>J46</f>
        <v>0</v>
      </c>
      <c r="K83" s="50">
        <f>K46</f>
        <v>0</v>
      </c>
      <c r="L83" s="50">
        <f>L46</f>
        <v>0</v>
      </c>
      <c r="M83" s="50">
        <f>M46</f>
        <v>0</v>
      </c>
      <c r="O83" s="51">
        <f t="shared" si="6"/>
        <v>0</v>
      </c>
    </row>
    <row r="84" spans="1:15" ht="15" x14ac:dyDescent="0.25">
      <c r="A84" s="75" t="s">
        <v>163</v>
      </c>
      <c r="B84" s="26"/>
      <c r="C84" s="42">
        <v>0</v>
      </c>
      <c r="D84" s="42">
        <v>1000000</v>
      </c>
      <c r="E84" s="42">
        <v>0</v>
      </c>
      <c r="F84" s="42">
        <v>0</v>
      </c>
      <c r="G84" s="26"/>
      <c r="H84" s="43">
        <f>SUM(C84:F84)</f>
        <v>1000000</v>
      </c>
      <c r="I84" s="26"/>
      <c r="J84" s="42">
        <v>0</v>
      </c>
      <c r="K84" s="42">
        <v>0</v>
      </c>
      <c r="L84" s="42">
        <v>0</v>
      </c>
      <c r="M84" s="42">
        <v>0</v>
      </c>
      <c r="O84" s="43">
        <f t="shared" si="6"/>
        <v>0</v>
      </c>
    </row>
    <row r="85" spans="1:15" x14ac:dyDescent="0.2">
      <c r="A85" s="116" t="s">
        <v>29</v>
      </c>
      <c r="B85" s="36"/>
      <c r="C85" s="117">
        <f>SUM(C67:C84)</f>
        <v>147000000</v>
      </c>
      <c r="D85" s="117">
        <f>SUM(D67:D84)</f>
        <v>153000000</v>
      </c>
      <c r="E85" s="117">
        <f>SUM(E67:E84)</f>
        <v>170000000</v>
      </c>
      <c r="F85" s="117">
        <f>SUM(F67:F84)</f>
        <v>185000000</v>
      </c>
      <c r="G85" s="36"/>
      <c r="H85" s="118">
        <f>SUM(H67:H84)</f>
        <v>655000000</v>
      </c>
      <c r="I85" s="36"/>
      <c r="J85" s="117">
        <f>SUM(J67:J84)</f>
        <v>161000000</v>
      </c>
      <c r="K85" s="117">
        <f>SUM(K67:K84)</f>
        <v>166000000</v>
      </c>
      <c r="L85" s="117">
        <f>SUM(L67:L84)</f>
        <v>157000000</v>
      </c>
      <c r="M85" s="117">
        <f>SUM(M67:M84)</f>
        <v>156000000</v>
      </c>
      <c r="N85" s="5"/>
      <c r="O85" s="118">
        <f>SUM(O67:O84)</f>
        <v>640000000</v>
      </c>
    </row>
    <row r="86" spans="1:15" ht="15" x14ac:dyDescent="0.25">
      <c r="A86" s="74" t="s">
        <v>158</v>
      </c>
      <c r="B86" s="26"/>
      <c r="C86" s="50">
        <f>C49</f>
        <v>0</v>
      </c>
      <c r="D86" s="50">
        <f>D49</f>
        <v>0</v>
      </c>
      <c r="E86" s="50">
        <f>E49</f>
        <v>-27000000</v>
      </c>
      <c r="F86" s="50">
        <f>F49</f>
        <v>-29000000</v>
      </c>
      <c r="G86" s="26"/>
      <c r="H86" s="51">
        <f>SUM(C86:F86)</f>
        <v>-56000000</v>
      </c>
      <c r="I86" s="26"/>
      <c r="J86" s="50">
        <f>J49</f>
        <v>0</v>
      </c>
      <c r="K86" s="50">
        <f>K49</f>
        <v>0</v>
      </c>
      <c r="L86" s="50">
        <f>L49</f>
        <v>0</v>
      </c>
      <c r="M86" s="50">
        <f>M49</f>
        <v>0</v>
      </c>
      <c r="O86" s="51">
        <f>SUM(J86:M86)</f>
        <v>0</v>
      </c>
    </row>
    <row r="87" spans="1:15" ht="15" x14ac:dyDescent="0.25">
      <c r="A87" s="75" t="s">
        <v>164</v>
      </c>
      <c r="B87" s="26"/>
      <c r="C87" s="42">
        <v>0</v>
      </c>
      <c r="D87" s="42">
        <v>0</v>
      </c>
      <c r="E87" s="42">
        <v>0</v>
      </c>
      <c r="F87" s="42">
        <v>-1000000</v>
      </c>
      <c r="G87" s="33"/>
      <c r="H87" s="43">
        <f>SUM(C87:F87)</f>
        <v>-1000000</v>
      </c>
      <c r="I87" s="33"/>
      <c r="J87" s="42">
        <v>0</v>
      </c>
      <c r="K87" s="42">
        <v>0</v>
      </c>
      <c r="L87" s="42">
        <v>0</v>
      </c>
      <c r="M87" s="42">
        <v>0</v>
      </c>
      <c r="O87" s="43">
        <f>SUM(J87:M87)</f>
        <v>0</v>
      </c>
    </row>
    <row r="88" spans="1:15" ht="15.75" thickBot="1" x14ac:dyDescent="0.3">
      <c r="A88" s="44" t="s">
        <v>42</v>
      </c>
      <c r="B88" s="44"/>
      <c r="C88" s="54">
        <f>SUM(C85:C87)</f>
        <v>147000000</v>
      </c>
      <c r="D88" s="54">
        <f>SUM(D85:D87)</f>
        <v>153000000</v>
      </c>
      <c r="E88" s="54">
        <f>SUM(E85:E87)</f>
        <v>143000000</v>
      </c>
      <c r="F88" s="54">
        <f>SUM(F85:F87)</f>
        <v>155000000</v>
      </c>
      <c r="G88" s="26"/>
      <c r="H88" s="55">
        <f>SUM(H85:H87)</f>
        <v>598000000</v>
      </c>
      <c r="I88" s="26"/>
      <c r="J88" s="54">
        <f>SUM(J85:J87)</f>
        <v>161000000</v>
      </c>
      <c r="K88" s="54">
        <f>SUM(K85:K87)</f>
        <v>166000000</v>
      </c>
      <c r="L88" s="54">
        <f>SUM(L85:L87)</f>
        <v>157000000</v>
      </c>
      <c r="M88" s="54">
        <f>SUM(M85:M87)</f>
        <v>156000000</v>
      </c>
      <c r="O88" s="55">
        <f>SUM(O85:O87)</f>
        <v>640000000</v>
      </c>
    </row>
    <row r="89" spans="1:15" ht="15.75" thickTop="1" x14ac:dyDescent="0.25">
      <c r="A89" s="47"/>
      <c r="B89" s="47"/>
      <c r="C89" s="72">
        <f>C88/C64</f>
        <v>9.9056603773584911E-2</v>
      </c>
      <c r="D89" s="72">
        <f>D88/D64</f>
        <v>0.10669456066945607</v>
      </c>
      <c r="E89" s="72">
        <f>E88/E64</f>
        <v>0.1053019145802651</v>
      </c>
      <c r="F89" s="72">
        <f>F88/F64</f>
        <v>0.11645379413974455</v>
      </c>
      <c r="G89" s="26"/>
      <c r="H89" s="73">
        <f>H88/H64</f>
        <v>0.10665239878723025</v>
      </c>
      <c r="I89" s="26"/>
      <c r="J89" s="72">
        <f>J88/J64</f>
        <v>0.11338028169014085</v>
      </c>
      <c r="K89" s="72">
        <f>K88/K64</f>
        <v>0.11968276856524873</v>
      </c>
      <c r="L89" s="72">
        <f>L88/L64</f>
        <v>0.12039877300613497</v>
      </c>
      <c r="M89" s="72">
        <f>M88/M64</f>
        <v>0.12168486739469579</v>
      </c>
      <c r="O89" s="73">
        <f>O88/O64</f>
        <v>0.11867235305025033</v>
      </c>
    </row>
    <row r="90" spans="1:15" x14ac:dyDescent="0.2">
      <c r="A90" s="93"/>
      <c r="B90" s="93"/>
      <c r="C90" s="93"/>
      <c r="D90" s="93"/>
      <c r="E90" s="93"/>
      <c r="F90" s="93"/>
      <c r="G90" s="93"/>
      <c r="H90" s="93"/>
      <c r="I90" s="93"/>
      <c r="J90" s="93"/>
      <c r="K90" s="93"/>
      <c r="L90" s="93"/>
      <c r="M90" s="93"/>
      <c r="O90" s="93"/>
    </row>
    <row r="91" spans="1:15" hidden="1" x14ac:dyDescent="0.2"/>
    <row r="92" spans="1:15" hidden="1" x14ac:dyDescent="0.2"/>
  </sheetData>
  <hyperlinks>
    <hyperlink ref="P1" location="Index!A1" display="Back" xr:uid="{E5C433DB-25D8-4261-92D0-0C8E181D5554}"/>
    <hyperlink ref="P54" location="Index!A1" display="Back" xr:uid="{3601C98E-E18B-48EA-B6FE-1498B183FC33}"/>
  </hyperlinks>
  <pageMargins left="0.75" right="0.75" top="1" bottom="1" header="0.5" footer="0.5"/>
  <pageSetup scale="55" fitToHeight="0" orientation="landscape" r:id="rId1"/>
  <rowBreaks count="1" manualBreakCount="1">
    <brk id="5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A4A79-D008-4D60-8502-4EF63BD57A2A}">
  <sheetPr>
    <pageSetUpPr fitToPage="1"/>
  </sheetPr>
  <dimension ref="A1:K46"/>
  <sheetViews>
    <sheetView showGridLines="0" zoomScale="80" zoomScaleNormal="80" workbookViewId="0">
      <pane xSplit="1" ySplit="7" topLeftCell="B8" activePane="bottomRight" state="frozen"/>
      <selection activeCell="D22" sqref="D22"/>
      <selection pane="topRight" activeCell="D22" sqref="D22"/>
      <selection pane="bottomLeft" activeCell="D22" sqref="D22"/>
      <selection pane="bottomRight"/>
    </sheetView>
  </sheetViews>
  <sheetFormatPr defaultColWidth="0" defaultRowHeight="12.75" zeroHeight="1" x14ac:dyDescent="0.2"/>
  <cols>
    <col min="1" max="1" width="58.7109375" style="1" customWidth="1"/>
    <col min="2" max="10" width="12.85546875" style="1" customWidth="1"/>
    <col min="11" max="11" width="13.7109375" style="1" customWidth="1"/>
    <col min="12" max="16384" width="13.7109375" style="1" hidden="1"/>
  </cols>
  <sheetData>
    <row r="1" spans="1:11" x14ac:dyDescent="0.2"/>
    <row r="2" spans="1:11" x14ac:dyDescent="0.2">
      <c r="K2" s="32" t="s">
        <v>9</v>
      </c>
    </row>
    <row r="3" spans="1:11" x14ac:dyDescent="0.2"/>
    <row r="4" spans="1:11" x14ac:dyDescent="0.2"/>
    <row r="5" spans="1:11" x14ac:dyDescent="0.2">
      <c r="A5" s="7" t="s">
        <v>3</v>
      </c>
    </row>
    <row r="6" spans="1:11" x14ac:dyDescent="0.2">
      <c r="A6" s="7" t="s">
        <v>19</v>
      </c>
    </row>
    <row r="7" spans="1:11" x14ac:dyDescent="0.2">
      <c r="B7" s="15" t="s">
        <v>132</v>
      </c>
      <c r="C7" s="3" t="s">
        <v>122</v>
      </c>
      <c r="D7" s="3" t="s">
        <v>123</v>
      </c>
      <c r="E7" s="3" t="s">
        <v>124</v>
      </c>
      <c r="F7" s="3" t="s">
        <v>125</v>
      </c>
      <c r="G7" s="3" t="s">
        <v>127</v>
      </c>
      <c r="H7" s="3" t="s">
        <v>128</v>
      </c>
      <c r="I7" s="3" t="s">
        <v>129</v>
      </c>
      <c r="J7" s="3" t="s">
        <v>130</v>
      </c>
    </row>
    <row r="8" spans="1:11" x14ac:dyDescent="0.2">
      <c r="A8" s="7" t="s">
        <v>43</v>
      </c>
      <c r="B8" s="16"/>
      <c r="C8" s="16"/>
      <c r="D8" s="16"/>
      <c r="E8" s="16"/>
      <c r="F8" s="16"/>
      <c r="G8" s="5"/>
      <c r="H8" s="5"/>
      <c r="I8" s="5"/>
      <c r="J8" s="5"/>
    </row>
    <row r="9" spans="1:11" x14ac:dyDescent="0.2">
      <c r="A9" s="2" t="s">
        <v>165</v>
      </c>
      <c r="B9" s="17">
        <v>390000000</v>
      </c>
      <c r="C9" s="17">
        <v>255000000</v>
      </c>
      <c r="D9" s="17">
        <v>309000000</v>
      </c>
      <c r="E9" s="17">
        <v>468000000</v>
      </c>
      <c r="F9" s="17">
        <v>658000000</v>
      </c>
      <c r="G9" s="17">
        <v>553000000</v>
      </c>
      <c r="H9" s="17">
        <v>993000000</v>
      </c>
      <c r="I9" s="17">
        <v>586000000</v>
      </c>
      <c r="J9" s="17">
        <v>756000000</v>
      </c>
    </row>
    <row r="10" spans="1:11" x14ac:dyDescent="0.2">
      <c r="A10" s="2" t="s">
        <v>166</v>
      </c>
      <c r="B10" s="18">
        <v>1286000000</v>
      </c>
      <c r="C10" s="18">
        <v>1418000000</v>
      </c>
      <c r="D10" s="18">
        <v>1396000000</v>
      </c>
      <c r="E10" s="18">
        <v>1397000000</v>
      </c>
      <c r="F10" s="18">
        <v>1114000000</v>
      </c>
      <c r="G10" s="18">
        <v>1026000000</v>
      </c>
      <c r="H10" s="18">
        <v>930000000</v>
      </c>
      <c r="I10" s="18">
        <v>951000000</v>
      </c>
      <c r="J10" s="18">
        <v>782000000</v>
      </c>
    </row>
    <row r="11" spans="1:11" x14ac:dyDescent="0.2">
      <c r="A11" s="2" t="s">
        <v>167</v>
      </c>
      <c r="B11" s="18">
        <v>0</v>
      </c>
      <c r="C11" s="18">
        <v>0</v>
      </c>
      <c r="D11" s="18">
        <v>0</v>
      </c>
      <c r="E11" s="18">
        <v>0</v>
      </c>
      <c r="F11" s="18">
        <v>757000000</v>
      </c>
      <c r="G11" s="18">
        <v>659000000</v>
      </c>
      <c r="H11" s="18">
        <v>316000000</v>
      </c>
      <c r="I11" s="18">
        <v>35000000</v>
      </c>
      <c r="J11" s="18">
        <v>15000000</v>
      </c>
    </row>
    <row r="12" spans="1:11" x14ac:dyDescent="0.2">
      <c r="A12" s="2" t="s">
        <v>168</v>
      </c>
      <c r="B12" s="18">
        <v>0</v>
      </c>
      <c r="C12" s="18">
        <v>0</v>
      </c>
      <c r="D12" s="18">
        <v>0</v>
      </c>
      <c r="E12" s="18">
        <v>0</v>
      </c>
      <c r="F12" s="18">
        <v>0</v>
      </c>
      <c r="G12" s="18">
        <v>163000000</v>
      </c>
      <c r="H12" s="18">
        <v>193000000</v>
      </c>
      <c r="I12" s="18">
        <v>191000000</v>
      </c>
      <c r="J12" s="18">
        <v>177000000</v>
      </c>
    </row>
    <row r="13" spans="1:11" x14ac:dyDescent="0.2">
      <c r="A13" s="2" t="s">
        <v>169</v>
      </c>
      <c r="B13" s="19">
        <v>241000000</v>
      </c>
      <c r="C13" s="19">
        <v>301000000</v>
      </c>
      <c r="D13" s="19">
        <v>281000000</v>
      </c>
      <c r="E13" s="19">
        <v>247000000</v>
      </c>
      <c r="F13" s="19">
        <v>181000000</v>
      </c>
      <c r="G13" s="19">
        <v>219000000</v>
      </c>
      <c r="H13" s="19">
        <v>229000000</v>
      </c>
      <c r="I13" s="19">
        <v>230000000</v>
      </c>
      <c r="J13" s="19">
        <v>234000000</v>
      </c>
    </row>
    <row r="14" spans="1:11" x14ac:dyDescent="0.2">
      <c r="A14" s="2" t="s">
        <v>170</v>
      </c>
      <c r="B14" s="20">
        <f t="shared" ref="B14:J14" si="0">SUM(B9:B13)</f>
        <v>1917000000</v>
      </c>
      <c r="C14" s="20">
        <f t="shared" si="0"/>
        <v>1974000000</v>
      </c>
      <c r="D14" s="20">
        <f t="shared" si="0"/>
        <v>1986000000</v>
      </c>
      <c r="E14" s="20">
        <f t="shared" si="0"/>
        <v>2112000000</v>
      </c>
      <c r="F14" s="20">
        <f t="shared" si="0"/>
        <v>2710000000</v>
      </c>
      <c r="G14" s="20">
        <f t="shared" si="0"/>
        <v>2620000000</v>
      </c>
      <c r="H14" s="20">
        <f t="shared" si="0"/>
        <v>2661000000</v>
      </c>
      <c r="I14" s="20">
        <f t="shared" si="0"/>
        <v>1993000000</v>
      </c>
      <c r="J14" s="20">
        <f t="shared" si="0"/>
        <v>1964000000</v>
      </c>
    </row>
    <row r="15" spans="1:11" x14ac:dyDescent="0.2">
      <c r="B15" s="11"/>
      <c r="C15" s="11"/>
      <c r="D15" s="11"/>
      <c r="E15" s="11"/>
      <c r="F15" s="11"/>
    </row>
    <row r="16" spans="1:11" x14ac:dyDescent="0.2">
      <c r="A16" s="2" t="s">
        <v>171</v>
      </c>
      <c r="B16" s="18">
        <v>283000000</v>
      </c>
      <c r="C16" s="18">
        <v>282000000</v>
      </c>
      <c r="D16" s="18">
        <v>262000000</v>
      </c>
      <c r="E16" s="18">
        <v>249000000</v>
      </c>
      <c r="F16" s="18">
        <v>257000000</v>
      </c>
      <c r="G16" s="18">
        <v>260000000</v>
      </c>
      <c r="H16" s="18">
        <v>276000000</v>
      </c>
      <c r="I16" s="18">
        <v>297000000</v>
      </c>
      <c r="J16" s="18">
        <v>328000000</v>
      </c>
    </row>
    <row r="17" spans="1:10" x14ac:dyDescent="0.2">
      <c r="A17" s="2" t="s">
        <v>172</v>
      </c>
      <c r="B17" s="18">
        <v>1144000000</v>
      </c>
      <c r="C17" s="18">
        <v>1083000000</v>
      </c>
      <c r="D17" s="18">
        <v>1023000000</v>
      </c>
      <c r="E17" s="18">
        <v>959000000</v>
      </c>
      <c r="F17" s="18">
        <v>891000000</v>
      </c>
      <c r="G17" s="18">
        <v>831000000</v>
      </c>
      <c r="H17" s="18">
        <v>771000000</v>
      </c>
      <c r="I17" s="18">
        <v>711000000</v>
      </c>
      <c r="J17" s="18">
        <v>651000000</v>
      </c>
    </row>
    <row r="18" spans="1:10" x14ac:dyDescent="0.2">
      <c r="A18" s="2" t="s">
        <v>173</v>
      </c>
      <c r="B18" s="18">
        <v>3889000000</v>
      </c>
      <c r="C18" s="18">
        <v>3899000000</v>
      </c>
      <c r="D18" s="18">
        <v>3921000000</v>
      </c>
      <c r="E18" s="18">
        <v>3899000000</v>
      </c>
      <c r="F18" s="18">
        <v>3366000000</v>
      </c>
      <c r="G18" s="18">
        <v>3457000000</v>
      </c>
      <c r="H18" s="18">
        <v>3424000000</v>
      </c>
      <c r="I18" s="18">
        <v>3417000000</v>
      </c>
      <c r="J18" s="18">
        <v>3408000000</v>
      </c>
    </row>
    <row r="19" spans="1:10" x14ac:dyDescent="0.2">
      <c r="A19" s="2" t="s">
        <v>174</v>
      </c>
      <c r="B19" s="19">
        <v>476000000</v>
      </c>
      <c r="C19" s="19">
        <v>462000000</v>
      </c>
      <c r="D19" s="19">
        <v>456000000</v>
      </c>
      <c r="E19" s="19">
        <v>328000000</v>
      </c>
      <c r="F19" s="19">
        <v>324000000</v>
      </c>
      <c r="G19" s="19">
        <v>343000000</v>
      </c>
      <c r="H19" s="19">
        <v>304000000</v>
      </c>
      <c r="I19" s="19">
        <v>312000000</v>
      </c>
      <c r="J19" s="19">
        <v>329000000</v>
      </c>
    </row>
    <row r="20" spans="1:10" ht="13.5" thickBot="1" x14ac:dyDescent="0.25">
      <c r="A20" s="12" t="s">
        <v>44</v>
      </c>
      <c r="B20" s="21">
        <f t="shared" ref="B20:J20" si="1">SUM(B16:B19)+B14</f>
        <v>7709000000</v>
      </c>
      <c r="C20" s="21">
        <f t="shared" si="1"/>
        <v>7700000000</v>
      </c>
      <c r="D20" s="21">
        <f t="shared" si="1"/>
        <v>7648000000</v>
      </c>
      <c r="E20" s="21">
        <f t="shared" si="1"/>
        <v>7547000000</v>
      </c>
      <c r="F20" s="21">
        <f t="shared" si="1"/>
        <v>7548000000</v>
      </c>
      <c r="G20" s="21">
        <f t="shared" si="1"/>
        <v>7511000000</v>
      </c>
      <c r="H20" s="21">
        <f t="shared" si="1"/>
        <v>7436000000</v>
      </c>
      <c r="I20" s="21">
        <f t="shared" si="1"/>
        <v>6730000000</v>
      </c>
      <c r="J20" s="21">
        <f t="shared" si="1"/>
        <v>6680000000</v>
      </c>
    </row>
    <row r="21" spans="1:10" ht="13.5" thickTop="1" x14ac:dyDescent="0.2">
      <c r="B21" s="22"/>
      <c r="C21" s="22"/>
      <c r="D21" s="22"/>
      <c r="E21" s="22"/>
      <c r="F21" s="22"/>
      <c r="G21" s="8"/>
      <c r="H21" s="8"/>
      <c r="I21" s="8"/>
      <c r="J21" s="8"/>
    </row>
    <row r="22" spans="1:10" x14ac:dyDescent="0.2">
      <c r="A22" s="7" t="s">
        <v>45</v>
      </c>
      <c r="C22" s="11"/>
      <c r="D22" s="11"/>
      <c r="E22" s="11"/>
      <c r="F22" s="11"/>
    </row>
    <row r="23" spans="1:10" x14ac:dyDescent="0.2">
      <c r="B23" s="11"/>
      <c r="C23" s="11"/>
      <c r="D23" s="11"/>
      <c r="E23" s="11"/>
      <c r="F23" s="11"/>
    </row>
    <row r="24" spans="1:10" x14ac:dyDescent="0.2">
      <c r="A24" s="2" t="s">
        <v>175</v>
      </c>
      <c r="B24" s="17">
        <v>28000000</v>
      </c>
      <c r="C24" s="17">
        <v>46000000</v>
      </c>
      <c r="D24" s="17">
        <v>59000000</v>
      </c>
      <c r="E24" s="17">
        <v>71000000</v>
      </c>
      <c r="F24" s="17">
        <v>82000000</v>
      </c>
      <c r="G24" s="17">
        <v>81000000</v>
      </c>
      <c r="H24" s="17">
        <v>43000000</v>
      </c>
      <c r="I24" s="18">
        <v>49000000</v>
      </c>
      <c r="J24" s="18">
        <v>55000000</v>
      </c>
    </row>
    <row r="25" spans="1:10" x14ac:dyDescent="0.2">
      <c r="A25" s="2" t="s">
        <v>176</v>
      </c>
      <c r="B25" s="18">
        <v>162000000</v>
      </c>
      <c r="C25" s="18">
        <v>127000000</v>
      </c>
      <c r="D25" s="18">
        <v>101000000</v>
      </c>
      <c r="E25" s="18">
        <v>144000000</v>
      </c>
      <c r="F25" s="18">
        <v>118000000</v>
      </c>
      <c r="G25" s="18">
        <v>141000000</v>
      </c>
      <c r="H25" s="18">
        <v>146000000</v>
      </c>
      <c r="I25" s="18">
        <v>197000000</v>
      </c>
      <c r="J25" s="18">
        <v>230000000</v>
      </c>
    </row>
    <row r="26" spans="1:10" x14ac:dyDescent="0.2">
      <c r="A26" s="2" t="s">
        <v>177</v>
      </c>
      <c r="B26" s="18">
        <v>271000000</v>
      </c>
      <c r="C26" s="18">
        <v>260000000</v>
      </c>
      <c r="D26" s="18">
        <v>252000000</v>
      </c>
      <c r="E26" s="18">
        <v>224000000</v>
      </c>
      <c r="F26" s="18">
        <v>355000000</v>
      </c>
      <c r="G26" s="18">
        <v>300000000</v>
      </c>
      <c r="H26" s="18">
        <v>309000000</v>
      </c>
      <c r="I26" s="18">
        <v>252000000</v>
      </c>
      <c r="J26" s="18">
        <v>193000000</v>
      </c>
    </row>
    <row r="27" spans="1:10" x14ac:dyDescent="0.2">
      <c r="A27" s="2" t="s">
        <v>46</v>
      </c>
      <c r="B27" s="18">
        <v>206000000</v>
      </c>
      <c r="C27" s="18">
        <v>212000000</v>
      </c>
      <c r="D27" s="18">
        <v>196000000</v>
      </c>
      <c r="E27" s="18">
        <v>184000000</v>
      </c>
      <c r="F27" s="18">
        <v>151000000</v>
      </c>
      <c r="G27" s="18">
        <v>142000000</v>
      </c>
      <c r="H27" s="18">
        <v>129000000</v>
      </c>
      <c r="I27" s="18">
        <v>119000000</v>
      </c>
      <c r="J27" s="18">
        <v>112000000</v>
      </c>
    </row>
    <row r="28" spans="1:10" x14ac:dyDescent="0.2">
      <c r="A28" s="2" t="s">
        <v>178</v>
      </c>
      <c r="B28" s="18">
        <v>0</v>
      </c>
      <c r="C28" s="18">
        <v>0</v>
      </c>
      <c r="D28" s="18">
        <v>0</v>
      </c>
      <c r="E28" s="18">
        <v>0</v>
      </c>
      <c r="F28" s="18">
        <v>169000000</v>
      </c>
      <c r="G28" s="18">
        <v>173000000</v>
      </c>
      <c r="H28" s="18">
        <v>119000000</v>
      </c>
      <c r="I28" s="18">
        <v>21000000</v>
      </c>
      <c r="J28" s="18">
        <v>40000000</v>
      </c>
    </row>
    <row r="29" spans="1:10" x14ac:dyDescent="0.2">
      <c r="A29" s="2" t="s">
        <v>179</v>
      </c>
      <c r="B29" s="19">
        <v>735000000</v>
      </c>
      <c r="C29" s="19">
        <v>603000000</v>
      </c>
      <c r="D29" s="19">
        <v>604000000</v>
      </c>
      <c r="E29" s="19">
        <v>591000000</v>
      </c>
      <c r="F29" s="19">
        <v>493000000</v>
      </c>
      <c r="G29" s="19">
        <v>537000000</v>
      </c>
      <c r="H29" s="19">
        <v>567000000</v>
      </c>
      <c r="I29" s="19">
        <v>613000000</v>
      </c>
      <c r="J29" s="19">
        <v>567000000</v>
      </c>
    </row>
    <row r="30" spans="1:10" x14ac:dyDescent="0.2">
      <c r="A30" s="2" t="s">
        <v>180</v>
      </c>
      <c r="B30" s="20">
        <f t="shared" ref="B30:J30" si="2">SUM(B24:B29)</f>
        <v>1402000000</v>
      </c>
      <c r="C30" s="20">
        <f t="shared" si="2"/>
        <v>1248000000</v>
      </c>
      <c r="D30" s="20">
        <f t="shared" si="2"/>
        <v>1212000000</v>
      </c>
      <c r="E30" s="20">
        <f t="shared" si="2"/>
        <v>1214000000</v>
      </c>
      <c r="F30" s="20">
        <f t="shared" si="2"/>
        <v>1368000000</v>
      </c>
      <c r="G30" s="20">
        <f t="shared" si="2"/>
        <v>1374000000</v>
      </c>
      <c r="H30" s="20">
        <f t="shared" si="2"/>
        <v>1313000000</v>
      </c>
      <c r="I30" s="20">
        <f t="shared" si="2"/>
        <v>1251000000</v>
      </c>
      <c r="J30" s="20">
        <f t="shared" si="2"/>
        <v>1197000000</v>
      </c>
    </row>
    <row r="31" spans="1:10" x14ac:dyDescent="0.2">
      <c r="B31" s="11"/>
      <c r="C31" s="11"/>
      <c r="D31" s="11"/>
      <c r="E31" s="11"/>
      <c r="F31" s="11"/>
    </row>
    <row r="32" spans="1:10" x14ac:dyDescent="0.2">
      <c r="A32" s="2" t="s">
        <v>181</v>
      </c>
      <c r="B32" s="18">
        <v>1913000000</v>
      </c>
      <c r="C32" s="18">
        <v>2075000000</v>
      </c>
      <c r="D32" s="18">
        <v>2071000000</v>
      </c>
      <c r="E32" s="18">
        <v>1991000000</v>
      </c>
      <c r="F32" s="18">
        <v>1979000000</v>
      </c>
      <c r="G32" s="18">
        <v>1972000000</v>
      </c>
      <c r="H32" s="18">
        <v>2001000000</v>
      </c>
      <c r="I32" s="18">
        <v>1528000000</v>
      </c>
      <c r="J32" s="18">
        <v>1512000000</v>
      </c>
    </row>
    <row r="33" spans="1:10" x14ac:dyDescent="0.2">
      <c r="A33" s="2" t="s">
        <v>182</v>
      </c>
      <c r="B33" s="18">
        <v>619000000</v>
      </c>
      <c r="C33" s="18">
        <v>616000000</v>
      </c>
      <c r="D33" s="18">
        <v>592000000</v>
      </c>
      <c r="E33" s="18">
        <v>605000000</v>
      </c>
      <c r="F33" s="18">
        <v>384000000</v>
      </c>
      <c r="G33" s="18">
        <v>382000000</v>
      </c>
      <c r="H33" s="18">
        <v>346000000</v>
      </c>
      <c r="I33" s="18">
        <v>320000000</v>
      </c>
      <c r="J33" s="18">
        <v>327000000</v>
      </c>
    </row>
    <row r="34" spans="1:10" x14ac:dyDescent="0.2">
      <c r="A34" s="2" t="s">
        <v>183</v>
      </c>
      <c r="B34" s="19">
        <v>345000000</v>
      </c>
      <c r="C34" s="19">
        <v>320000000</v>
      </c>
      <c r="D34" s="19">
        <v>314000000</v>
      </c>
      <c r="E34" s="19">
        <v>283000000</v>
      </c>
      <c r="F34" s="19">
        <v>146000000</v>
      </c>
      <c r="G34" s="19">
        <v>131000000</v>
      </c>
      <c r="H34" s="19">
        <v>135000000</v>
      </c>
      <c r="I34" s="19">
        <v>130000000</v>
      </c>
      <c r="J34" s="19">
        <v>280000000</v>
      </c>
    </row>
    <row r="35" spans="1:10" x14ac:dyDescent="0.2">
      <c r="A35" s="12" t="s">
        <v>184</v>
      </c>
      <c r="B35" s="23">
        <f t="shared" ref="B35:J35" si="3">SUM(B32:B34)+B30</f>
        <v>4279000000</v>
      </c>
      <c r="C35" s="23">
        <f t="shared" si="3"/>
        <v>4259000000</v>
      </c>
      <c r="D35" s="23">
        <f t="shared" si="3"/>
        <v>4189000000</v>
      </c>
      <c r="E35" s="23">
        <f t="shared" si="3"/>
        <v>4093000000</v>
      </c>
      <c r="F35" s="23">
        <f t="shared" si="3"/>
        <v>3877000000</v>
      </c>
      <c r="G35" s="23">
        <f t="shared" si="3"/>
        <v>3859000000</v>
      </c>
      <c r="H35" s="23">
        <f t="shared" si="3"/>
        <v>3795000000</v>
      </c>
      <c r="I35" s="23">
        <f t="shared" si="3"/>
        <v>3229000000</v>
      </c>
      <c r="J35" s="23">
        <f t="shared" si="3"/>
        <v>3316000000</v>
      </c>
    </row>
    <row r="36" spans="1:10" x14ac:dyDescent="0.2">
      <c r="B36" s="16"/>
      <c r="C36" s="16"/>
      <c r="D36" s="16"/>
      <c r="E36" s="16"/>
      <c r="F36" s="16"/>
      <c r="G36" s="5"/>
      <c r="H36" s="5"/>
      <c r="I36" s="5"/>
      <c r="J36" s="5"/>
    </row>
    <row r="37" spans="1:10" x14ac:dyDescent="0.2">
      <c r="A37" s="2" t="s">
        <v>185</v>
      </c>
      <c r="B37" s="19">
        <v>142000000</v>
      </c>
      <c r="C37" s="19">
        <v>142000000</v>
      </c>
      <c r="D37" s="19">
        <v>142000000</v>
      </c>
      <c r="E37" s="19">
        <v>142000000</v>
      </c>
      <c r="F37" s="19">
        <v>142000000</v>
      </c>
      <c r="G37" s="19">
        <v>142000000</v>
      </c>
      <c r="H37" s="19">
        <v>142000000</v>
      </c>
      <c r="I37" s="19">
        <v>142000000</v>
      </c>
      <c r="J37" s="19">
        <v>142000000</v>
      </c>
    </row>
    <row r="38" spans="1:10" x14ac:dyDescent="0.2">
      <c r="B38" s="16"/>
      <c r="C38" s="16"/>
      <c r="D38" s="16"/>
      <c r="E38" s="16"/>
      <c r="F38" s="16"/>
      <c r="G38" s="5"/>
      <c r="H38" s="5"/>
      <c r="I38" s="5"/>
      <c r="J38" s="5"/>
    </row>
    <row r="39" spans="1:10" x14ac:dyDescent="0.2">
      <c r="A39" s="2" t="s">
        <v>186</v>
      </c>
      <c r="B39" s="18">
        <v>2000000</v>
      </c>
      <c r="C39" s="18">
        <v>2000000</v>
      </c>
      <c r="D39" s="18">
        <v>2000000</v>
      </c>
      <c r="E39" s="18">
        <v>2000000</v>
      </c>
      <c r="F39" s="18">
        <v>2000000</v>
      </c>
      <c r="G39" s="18">
        <v>2000000</v>
      </c>
      <c r="H39" s="18">
        <v>2000000</v>
      </c>
      <c r="I39" s="18">
        <v>2000000</v>
      </c>
      <c r="J39" s="18">
        <v>2000000</v>
      </c>
    </row>
    <row r="40" spans="1:10" x14ac:dyDescent="0.2">
      <c r="A40" s="2" t="s">
        <v>187</v>
      </c>
      <c r="B40" s="18">
        <v>3812000000</v>
      </c>
      <c r="C40" s="18">
        <v>3816000000</v>
      </c>
      <c r="D40" s="18">
        <v>3828000000</v>
      </c>
      <c r="E40" s="18">
        <v>3834000000</v>
      </c>
      <c r="F40" s="18">
        <v>3850000000</v>
      </c>
      <c r="G40" s="18">
        <v>3853000000</v>
      </c>
      <c r="H40" s="18">
        <v>3865000000</v>
      </c>
      <c r="I40" s="18">
        <v>3871000000</v>
      </c>
      <c r="J40" s="18">
        <v>3878000000</v>
      </c>
    </row>
    <row r="41" spans="1:10" x14ac:dyDescent="0.2">
      <c r="A41" s="2" t="s">
        <v>188</v>
      </c>
      <c r="B41" s="18">
        <v>0</v>
      </c>
      <c r="C41" s="18">
        <v>-8000000</v>
      </c>
      <c r="D41" s="18">
        <v>-15000000</v>
      </c>
      <c r="E41" s="18">
        <v>-34000000</v>
      </c>
      <c r="F41" s="18">
        <v>171000000</v>
      </c>
      <c r="G41" s="18">
        <v>136000000</v>
      </c>
      <c r="H41" s="18">
        <v>144000000</v>
      </c>
      <c r="I41" s="18">
        <v>-90000000</v>
      </c>
      <c r="J41" s="18">
        <v>-233000000</v>
      </c>
    </row>
    <row r="42" spans="1:10" x14ac:dyDescent="0.2">
      <c r="A42" s="2" t="s">
        <v>189</v>
      </c>
      <c r="B42" s="19">
        <v>-526000000</v>
      </c>
      <c r="C42" s="19">
        <v>-511000000</v>
      </c>
      <c r="D42" s="19">
        <v>-498000000</v>
      </c>
      <c r="E42" s="19">
        <v>-490000000</v>
      </c>
      <c r="F42" s="19">
        <v>-494000000</v>
      </c>
      <c r="G42" s="19">
        <v>-481000000</v>
      </c>
      <c r="H42" s="19">
        <v>-512000000</v>
      </c>
      <c r="I42" s="19">
        <v>-424000000</v>
      </c>
      <c r="J42" s="19">
        <v>-425000000</v>
      </c>
    </row>
    <row r="43" spans="1:10" x14ac:dyDescent="0.2">
      <c r="A43" s="12" t="s">
        <v>190</v>
      </c>
      <c r="B43" s="23">
        <f t="shared" ref="B43:J43" si="4">SUM(B39:B42)</f>
        <v>3288000000</v>
      </c>
      <c r="C43" s="23">
        <f t="shared" si="4"/>
        <v>3299000000</v>
      </c>
      <c r="D43" s="23">
        <f t="shared" si="4"/>
        <v>3317000000</v>
      </c>
      <c r="E43" s="23">
        <f t="shared" si="4"/>
        <v>3312000000</v>
      </c>
      <c r="F43" s="23">
        <f t="shared" si="4"/>
        <v>3529000000</v>
      </c>
      <c r="G43" s="23">
        <f t="shared" si="4"/>
        <v>3510000000</v>
      </c>
      <c r="H43" s="23">
        <f t="shared" si="4"/>
        <v>3499000000</v>
      </c>
      <c r="I43" s="23">
        <f t="shared" si="4"/>
        <v>3359000000</v>
      </c>
      <c r="J43" s="23">
        <f t="shared" si="4"/>
        <v>3222000000</v>
      </c>
    </row>
    <row r="44" spans="1:10" ht="13.5" thickBot="1" x14ac:dyDescent="0.25">
      <c r="A44" s="24" t="s">
        <v>191</v>
      </c>
      <c r="B44" s="21">
        <f t="shared" ref="B44:J44" si="5">SUM(B35,B37,B43)</f>
        <v>7709000000</v>
      </c>
      <c r="C44" s="21">
        <f t="shared" si="5"/>
        <v>7700000000</v>
      </c>
      <c r="D44" s="21">
        <f t="shared" si="5"/>
        <v>7648000000</v>
      </c>
      <c r="E44" s="21">
        <f t="shared" si="5"/>
        <v>7547000000</v>
      </c>
      <c r="F44" s="21">
        <f t="shared" si="5"/>
        <v>7548000000</v>
      </c>
      <c r="G44" s="21">
        <f t="shared" si="5"/>
        <v>7511000000</v>
      </c>
      <c r="H44" s="21">
        <f t="shared" si="5"/>
        <v>7436000000</v>
      </c>
      <c r="I44" s="21">
        <f t="shared" si="5"/>
        <v>6730000000</v>
      </c>
      <c r="J44" s="21">
        <f t="shared" si="5"/>
        <v>6680000000</v>
      </c>
    </row>
    <row r="45" spans="1:10" ht="13.5" thickTop="1" x14ac:dyDescent="0.2">
      <c r="B45" s="25">
        <f t="shared" ref="B45:J45" si="6">B20-B44</f>
        <v>0</v>
      </c>
      <c r="C45" s="25">
        <f t="shared" si="6"/>
        <v>0</v>
      </c>
      <c r="D45" s="25">
        <f t="shared" si="6"/>
        <v>0</v>
      </c>
      <c r="E45" s="25">
        <f t="shared" si="6"/>
        <v>0</v>
      </c>
      <c r="F45" s="25">
        <f t="shared" si="6"/>
        <v>0</v>
      </c>
      <c r="G45" s="25">
        <f t="shared" si="6"/>
        <v>0</v>
      </c>
      <c r="H45" s="25">
        <f t="shared" si="6"/>
        <v>0</v>
      </c>
      <c r="I45" s="25">
        <f t="shared" si="6"/>
        <v>0</v>
      </c>
      <c r="J45" s="25">
        <f t="shared" si="6"/>
        <v>0</v>
      </c>
    </row>
    <row r="46" spans="1:10" x14ac:dyDescent="0.2"/>
  </sheetData>
  <hyperlinks>
    <hyperlink ref="K2" location="Index!A1" display="Back" xr:uid="{80C3CBF2-5B6E-4FFF-919D-84DFF96CB341}"/>
  </hyperlinks>
  <pageMargins left="0.75" right="0.75" top="1" bottom="1" header="0.5" footer="0.5"/>
  <pageSetup scale="6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BF33-D0B1-426D-B3D5-854FFAB1D245}">
  <sheetPr>
    <pageSetUpPr fitToPage="1"/>
  </sheetPr>
  <dimension ref="A1:M22"/>
  <sheetViews>
    <sheetView showGridLines="0" zoomScale="90" zoomScaleNormal="90" workbookViewId="0"/>
  </sheetViews>
  <sheetFormatPr defaultColWidth="0" defaultRowHeight="12.75" zeroHeight="1" x14ac:dyDescent="0.2"/>
  <cols>
    <col min="1" max="1" width="3.5703125" style="1" customWidth="1"/>
    <col min="2" max="2" width="49.140625" style="1" customWidth="1"/>
    <col min="3" max="3" width="12.85546875" style="1" customWidth="1"/>
    <col min="4" max="4" width="0.85546875" style="1" customWidth="1"/>
    <col min="5" max="12" width="12.85546875" style="1" customWidth="1"/>
    <col min="13" max="13" width="13.7109375" style="1" customWidth="1"/>
    <col min="14" max="16384" width="13.7109375" style="1" hidden="1"/>
  </cols>
  <sheetData>
    <row r="1" spans="1:13" x14ac:dyDescent="0.2"/>
    <row r="2" spans="1:13" x14ac:dyDescent="0.2">
      <c r="M2" s="32" t="s">
        <v>9</v>
      </c>
    </row>
    <row r="3" spans="1:13" x14ac:dyDescent="0.2"/>
    <row r="4" spans="1:13" x14ac:dyDescent="0.2"/>
    <row r="5" spans="1:13" ht="12.75" customHeight="1" x14ac:dyDescent="0.25">
      <c r="A5" s="218" t="s">
        <v>4</v>
      </c>
      <c r="B5" s="219"/>
      <c r="C5" s="26"/>
      <c r="D5" s="26"/>
      <c r="E5" s="26"/>
      <c r="F5" s="26"/>
      <c r="G5" s="26"/>
      <c r="H5" s="26"/>
      <c r="I5" s="26"/>
      <c r="J5" s="26"/>
      <c r="K5" s="26"/>
      <c r="L5" s="26"/>
    </row>
    <row r="6" spans="1:13" ht="12.75" customHeight="1" x14ac:dyDescent="0.25">
      <c r="A6" s="221" t="s">
        <v>19</v>
      </c>
      <c r="B6" s="219"/>
      <c r="C6" s="122" t="s">
        <v>132</v>
      </c>
      <c r="D6" s="26"/>
      <c r="E6" s="34" t="s">
        <v>122</v>
      </c>
      <c r="F6" s="34" t="s">
        <v>123</v>
      </c>
      <c r="G6" s="34" t="s">
        <v>124</v>
      </c>
      <c r="H6" s="34" t="s">
        <v>125</v>
      </c>
      <c r="I6" s="34" t="s">
        <v>127</v>
      </c>
      <c r="J6" s="34" t="s">
        <v>128</v>
      </c>
      <c r="K6" s="34" t="s">
        <v>129</v>
      </c>
      <c r="L6" s="34" t="s">
        <v>130</v>
      </c>
    </row>
    <row r="7" spans="1:13" ht="15" x14ac:dyDescent="0.25">
      <c r="A7" s="36"/>
      <c r="B7" s="36"/>
      <c r="C7" s="36"/>
      <c r="D7" s="26"/>
      <c r="E7" s="36"/>
      <c r="F7" s="36"/>
      <c r="G7" s="36"/>
      <c r="H7" s="36"/>
      <c r="I7" s="36"/>
      <c r="J7" s="36"/>
      <c r="K7" s="36"/>
      <c r="L7" s="36"/>
    </row>
    <row r="8" spans="1:13" x14ac:dyDescent="0.2">
      <c r="A8" s="93"/>
      <c r="B8" s="93"/>
      <c r="C8" s="93"/>
      <c r="D8" s="93"/>
      <c r="E8" s="93"/>
      <c r="F8" s="93"/>
      <c r="G8" s="93"/>
      <c r="H8" s="93"/>
      <c r="I8" s="93"/>
      <c r="J8" s="93"/>
      <c r="K8" s="93"/>
      <c r="L8" s="93"/>
    </row>
    <row r="9" spans="1:13" x14ac:dyDescent="0.2">
      <c r="A9" s="93"/>
      <c r="B9" s="93" t="str">
        <f>'Balance Sheet'!A9</f>
        <v>Cash and cash equivalents</v>
      </c>
      <c r="C9" s="96">
        <v>390000000</v>
      </c>
      <c r="D9" s="93"/>
      <c r="E9" s="96">
        <v>255000000</v>
      </c>
      <c r="F9" s="96">
        <v>309000000</v>
      </c>
      <c r="G9" s="96">
        <v>468000000</v>
      </c>
      <c r="H9" s="96">
        <v>658000000</v>
      </c>
      <c r="I9" s="96">
        <v>553000000</v>
      </c>
      <c r="J9" s="96">
        <v>993000000</v>
      </c>
      <c r="K9" s="96">
        <v>586000000</v>
      </c>
      <c r="L9" s="96">
        <v>756000000</v>
      </c>
    </row>
    <row r="10" spans="1:13" x14ac:dyDescent="0.2">
      <c r="A10" s="93"/>
      <c r="B10" s="93" t="str">
        <f>'Balance Sheet'!A10</f>
        <v>Accounts receivable, net</v>
      </c>
      <c r="C10" s="98">
        <v>1286000000</v>
      </c>
      <c r="D10" s="93"/>
      <c r="E10" s="98">
        <v>1418000000</v>
      </c>
      <c r="F10" s="98">
        <v>1396000000</v>
      </c>
      <c r="G10" s="98">
        <v>1397000000</v>
      </c>
      <c r="H10" s="98">
        <v>1114000000</v>
      </c>
      <c r="I10" s="98">
        <v>1026000000</v>
      </c>
      <c r="J10" s="98">
        <v>930000000</v>
      </c>
      <c r="K10" s="98">
        <v>951000000</v>
      </c>
      <c r="L10" s="98">
        <v>782000000</v>
      </c>
    </row>
    <row r="11" spans="1:13" x14ac:dyDescent="0.2">
      <c r="A11" s="93"/>
      <c r="B11" s="93" t="str">
        <f>CONCATENATE('Balance Sheet'!A25,"and ",'Balance Sheet'!A29)</f>
        <v>Accounts payableand Other current liabilities</v>
      </c>
      <c r="C11" s="98">
        <v>897000000</v>
      </c>
      <c r="D11" s="93"/>
      <c r="E11" s="98">
        <v>730000000</v>
      </c>
      <c r="F11" s="98">
        <v>705000000</v>
      </c>
      <c r="G11" s="98">
        <v>735000000</v>
      </c>
      <c r="H11" s="98">
        <v>611000000</v>
      </c>
      <c r="I11" s="98">
        <v>678000000</v>
      </c>
      <c r="J11" s="98">
        <v>713000000</v>
      </c>
      <c r="K11" s="98">
        <v>810000000</v>
      </c>
      <c r="L11" s="98">
        <v>797000000</v>
      </c>
    </row>
    <row r="12" spans="1:13" x14ac:dyDescent="0.2">
      <c r="A12" s="93"/>
      <c r="B12" s="93" t="str">
        <f>'Balance Sheet'!A26</f>
        <v>Accrued compensation and benefits costs</v>
      </c>
      <c r="C12" s="98">
        <v>271000000</v>
      </c>
      <c r="D12" s="93"/>
      <c r="E12" s="98">
        <v>260000000</v>
      </c>
      <c r="F12" s="98">
        <v>252000000</v>
      </c>
      <c r="G12" s="98">
        <v>224000000</v>
      </c>
      <c r="H12" s="98">
        <v>355000000</v>
      </c>
      <c r="I12" s="98">
        <v>300000000</v>
      </c>
      <c r="J12" s="98">
        <v>309000000</v>
      </c>
      <c r="K12" s="98">
        <v>252000000</v>
      </c>
      <c r="L12" s="98">
        <v>193000000</v>
      </c>
    </row>
    <row r="13" spans="1:13" x14ac:dyDescent="0.2">
      <c r="A13" s="93"/>
      <c r="B13" s="93" t="str">
        <f>'Balance Sheet'!A27</f>
        <v>Unearned income</v>
      </c>
      <c r="C13" s="98">
        <v>206000000</v>
      </c>
      <c r="D13" s="93"/>
      <c r="E13" s="98">
        <v>212000000</v>
      </c>
      <c r="F13" s="98">
        <v>196000000</v>
      </c>
      <c r="G13" s="98">
        <v>184000000</v>
      </c>
      <c r="H13" s="98">
        <v>151000000</v>
      </c>
      <c r="I13" s="98">
        <v>142000000</v>
      </c>
      <c r="J13" s="98">
        <v>129000000</v>
      </c>
      <c r="K13" s="98">
        <v>119000000</v>
      </c>
      <c r="L13" s="98">
        <v>112000000</v>
      </c>
    </row>
    <row r="14" spans="1:13" x14ac:dyDescent="0.2">
      <c r="A14" s="93"/>
      <c r="B14" s="93"/>
      <c r="C14" s="93"/>
      <c r="D14" s="93"/>
      <c r="E14" s="93"/>
      <c r="F14" s="93"/>
      <c r="G14" s="93"/>
      <c r="H14" s="93"/>
      <c r="I14" s="93"/>
      <c r="J14" s="93"/>
      <c r="K14" s="93"/>
      <c r="L14" s="93"/>
    </row>
    <row r="15" spans="1:13" x14ac:dyDescent="0.2">
      <c r="A15" s="93"/>
      <c r="B15" s="123" t="s">
        <v>47</v>
      </c>
      <c r="C15" s="124">
        <v>1941000000</v>
      </c>
      <c r="D15" s="93"/>
      <c r="E15" s="124">
        <f>SUMIF('Balance Sheet'!$B$7:$Q$7,E$6,'Balance Sheet'!$B$24:$Q$24)+SUMIF('Balance Sheet'!$B$7:$Q$7,E$6,'Balance Sheet'!$B$32:$Q$32)</f>
        <v>2121000000</v>
      </c>
      <c r="F15" s="124">
        <f>SUMIF('Balance Sheet'!$B$7:$Q$7,F$6,'Balance Sheet'!$B$24:$Q$24)+SUMIF('Balance Sheet'!$B$7:$Q$7,F$6,'Balance Sheet'!$B$32:$Q$32)</f>
        <v>2130000000</v>
      </c>
      <c r="G15" s="124">
        <f>SUMIF('Balance Sheet'!$B$7:$Q$7,G$6,'Balance Sheet'!$B$24:$Q$24)+SUMIF('Balance Sheet'!$B$7:$Q$7,G$6,'Balance Sheet'!$B$32:$Q$32)</f>
        <v>2062000000</v>
      </c>
      <c r="H15" s="124">
        <f>SUMIF('Balance Sheet'!$B$7:$Q$7,H$6,'Balance Sheet'!$B$24:$Q$24)+SUMIF('Balance Sheet'!$B$7:$Q$7,H$6,'Balance Sheet'!$B$32:$Q$32)</f>
        <v>2061000000</v>
      </c>
      <c r="I15" s="124">
        <f>SUMIF('Balance Sheet'!$B$7:$Q$7,I$6,'Balance Sheet'!$B$24:$Q$24)+SUMIF('Balance Sheet'!$B$7:$Q$7,I$6,'Balance Sheet'!$B$32:$Q$32)</f>
        <v>2053000000</v>
      </c>
      <c r="J15" s="124">
        <f>SUMIF('Balance Sheet'!$B$7:$Q$7,J$6,'Balance Sheet'!$B$24:$Q$24)+SUMIF('Balance Sheet'!$B$7:$Q$7,J$6,'Balance Sheet'!$B$32:$Q$32)</f>
        <v>2044000000</v>
      </c>
      <c r="K15" s="124">
        <f>SUMIF('Balance Sheet'!$B$7:$Q$7,K$6,'Balance Sheet'!$B$24:$Q$24)+SUMIF('Balance Sheet'!$B$7:$Q$7,K$6,'Balance Sheet'!$B$32:$Q$32)</f>
        <v>1577000000</v>
      </c>
      <c r="L15" s="124">
        <f>SUMIF('Balance Sheet'!$B$7:$Q$7,L$6,'Balance Sheet'!$B$24:$Q$24)+SUMIF('Balance Sheet'!$B$7:$Q$7,L$6,'Balance Sheet'!$B$32:$Q$32)</f>
        <v>1567000000</v>
      </c>
    </row>
    <row r="16" spans="1:13" x14ac:dyDescent="0.2">
      <c r="A16" s="93"/>
      <c r="B16" s="125" t="s">
        <v>48</v>
      </c>
      <c r="C16" s="103">
        <v>694000000</v>
      </c>
      <c r="D16" s="126"/>
      <c r="E16" s="103">
        <v>699000000</v>
      </c>
      <c r="F16" s="103">
        <v>719000000</v>
      </c>
      <c r="G16" s="103">
        <v>727000000</v>
      </c>
      <c r="H16" s="103">
        <v>732000000</v>
      </c>
      <c r="I16" s="103">
        <v>728000000</v>
      </c>
      <c r="J16" s="103">
        <v>709000000</v>
      </c>
      <c r="K16" s="103">
        <v>711000000</v>
      </c>
      <c r="L16" s="103">
        <v>705000000</v>
      </c>
    </row>
    <row r="17" spans="1:12" x14ac:dyDescent="0.2">
      <c r="A17" s="93"/>
      <c r="B17" s="68" t="s">
        <v>49</v>
      </c>
      <c r="C17" s="98">
        <v>750000000</v>
      </c>
      <c r="D17" s="93"/>
      <c r="E17" s="98">
        <v>848000000</v>
      </c>
      <c r="F17" s="98">
        <v>846000000</v>
      </c>
      <c r="G17" s="98">
        <v>844000000</v>
      </c>
      <c r="H17" s="98">
        <v>842000000</v>
      </c>
      <c r="I17" s="98">
        <v>840000000</v>
      </c>
      <c r="J17" s="98">
        <v>837000000</v>
      </c>
      <c r="K17" s="98">
        <v>835000000</v>
      </c>
      <c r="L17" s="98">
        <v>833000000</v>
      </c>
    </row>
    <row r="18" spans="1:12" x14ac:dyDescent="0.2">
      <c r="A18" s="93"/>
      <c r="B18" s="68" t="s">
        <v>50</v>
      </c>
      <c r="C18" s="98">
        <v>510000000</v>
      </c>
      <c r="D18" s="93"/>
      <c r="E18" s="98">
        <v>510000000</v>
      </c>
      <c r="F18" s="98">
        <v>510000000</v>
      </c>
      <c r="G18" s="98">
        <v>510000000</v>
      </c>
      <c r="H18" s="98">
        <v>510000000</v>
      </c>
      <c r="I18" s="98">
        <v>510000000</v>
      </c>
      <c r="J18" s="98">
        <v>510000000</v>
      </c>
      <c r="K18" s="98">
        <v>34000000</v>
      </c>
      <c r="L18" s="98">
        <v>34000000</v>
      </c>
    </row>
    <row r="19" spans="1:12" x14ac:dyDescent="0.2">
      <c r="A19" s="93"/>
      <c r="B19" s="68" t="s">
        <v>51</v>
      </c>
      <c r="C19" s="98">
        <v>0</v>
      </c>
      <c r="D19" s="93"/>
      <c r="E19" s="98">
        <v>70000000</v>
      </c>
      <c r="F19" s="98">
        <v>70000000</v>
      </c>
      <c r="G19" s="98">
        <v>0</v>
      </c>
      <c r="H19" s="98">
        <v>0</v>
      </c>
      <c r="I19" s="98">
        <v>0</v>
      </c>
      <c r="J19" s="98">
        <v>0</v>
      </c>
      <c r="K19" s="98">
        <v>0</v>
      </c>
      <c r="L19" s="98">
        <v>0</v>
      </c>
    </row>
    <row r="20" spans="1:12" x14ac:dyDescent="0.2">
      <c r="A20" s="93"/>
      <c r="B20" s="68" t="s">
        <v>52</v>
      </c>
      <c r="C20" s="98">
        <v>43000000</v>
      </c>
      <c r="D20" s="93"/>
      <c r="E20" s="98">
        <v>48000000</v>
      </c>
      <c r="F20" s="98">
        <v>46000000</v>
      </c>
      <c r="G20" s="98">
        <v>39000000</v>
      </c>
      <c r="H20" s="98">
        <v>33000000</v>
      </c>
      <c r="I20" s="98">
        <v>28000000</v>
      </c>
      <c r="J20" s="98">
        <v>36000000</v>
      </c>
      <c r="K20" s="98">
        <v>30000000</v>
      </c>
      <c r="L20" s="98">
        <v>26000000</v>
      </c>
    </row>
    <row r="21" spans="1:12" x14ac:dyDescent="0.2">
      <c r="A21" s="93"/>
      <c r="B21" s="68" t="s">
        <v>53</v>
      </c>
      <c r="C21" s="98">
        <v>-56000000</v>
      </c>
      <c r="D21" s="93"/>
      <c r="E21" s="98">
        <v>-54000000</v>
      </c>
      <c r="F21" s="98">
        <v>-61000000</v>
      </c>
      <c r="G21" s="98">
        <v>-58000000</v>
      </c>
      <c r="H21" s="98">
        <v>-56000000</v>
      </c>
      <c r="I21" s="98">
        <v>-53000000</v>
      </c>
      <c r="J21" s="98">
        <v>-48000000</v>
      </c>
      <c r="K21" s="98">
        <v>-33000000</v>
      </c>
      <c r="L21" s="98">
        <v>-31000000</v>
      </c>
    </row>
    <row r="22" spans="1:12" x14ac:dyDescent="0.2"/>
  </sheetData>
  <mergeCells count="2">
    <mergeCell ref="A5:B5"/>
    <mergeCell ref="A6:B6"/>
  </mergeCells>
  <hyperlinks>
    <hyperlink ref="M2" location="Index!A1" display="Back" xr:uid="{783BE581-2C13-4CCE-A8DE-5B8522324B2F}"/>
  </hyperlinks>
  <pageMargins left="0.75" right="0.75" top="1" bottom="1" header="0.5" footer="0.5"/>
  <pageSetup scale="6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FEEC-338F-4F68-9457-1663F2595A8A}">
  <sheetPr>
    <pageSetUpPr fitToPage="1"/>
  </sheetPr>
  <dimension ref="A1:R68"/>
  <sheetViews>
    <sheetView showGridLines="0" zoomScale="80" zoomScaleNormal="80" workbookViewId="0">
      <pane ySplit="6" topLeftCell="A7" activePane="bottomLeft" state="frozen"/>
      <selection pane="bottomLeft"/>
    </sheetView>
  </sheetViews>
  <sheetFormatPr defaultColWidth="0" defaultRowHeight="12.75" zeroHeight="1" x14ac:dyDescent="0.2"/>
  <cols>
    <col min="1" max="1" width="61" style="207" customWidth="1"/>
    <col min="2" max="2" width="0.85546875" style="207" customWidth="1"/>
    <col min="3" max="3" width="12.85546875" style="207" customWidth="1"/>
    <col min="4" max="4" width="0.85546875" style="207" customWidth="1"/>
    <col min="5" max="8" width="12.85546875" style="207" customWidth="1"/>
    <col min="9" max="9" width="0.85546875" style="207" customWidth="1"/>
    <col min="10" max="10" width="12.85546875" style="207" customWidth="1"/>
    <col min="11" max="11" width="0.85546875" style="207" customWidth="1"/>
    <col min="12" max="15" width="12.85546875" style="207" customWidth="1"/>
    <col min="16" max="16" width="0.85546875" style="207" customWidth="1"/>
    <col min="17" max="17" width="12.85546875" style="207" customWidth="1"/>
    <col min="18" max="18" width="13.7109375" style="207" customWidth="1"/>
    <col min="19" max="16384" width="13.7109375" style="207" hidden="1"/>
  </cols>
  <sheetData>
    <row r="1" spans="1:18" x14ac:dyDescent="0.2"/>
    <row r="2" spans="1:18" x14ac:dyDescent="0.2">
      <c r="R2" s="32" t="s">
        <v>9</v>
      </c>
    </row>
    <row r="3" spans="1:18" x14ac:dyDescent="0.2"/>
    <row r="4" spans="1:18" x14ac:dyDescent="0.2"/>
    <row r="5" spans="1:18" ht="15" x14ac:dyDescent="0.25">
      <c r="A5" s="38" t="s">
        <v>54</v>
      </c>
      <c r="B5" s="26"/>
      <c r="C5" s="26"/>
      <c r="D5" s="26"/>
      <c r="E5" s="26"/>
      <c r="F5" s="26"/>
      <c r="G5" s="26"/>
      <c r="H5" s="26"/>
      <c r="I5" s="1"/>
      <c r="J5" s="26"/>
      <c r="K5" s="1"/>
      <c r="L5" s="26"/>
      <c r="M5" s="26"/>
      <c r="N5" s="26"/>
      <c r="O5" s="26"/>
      <c r="P5" s="1"/>
      <c r="Q5" s="26"/>
    </row>
    <row r="6" spans="1:18" ht="15" x14ac:dyDescent="0.25">
      <c r="A6" s="41" t="s">
        <v>19</v>
      </c>
      <c r="B6" s="26"/>
      <c r="C6" s="35" t="s">
        <v>55</v>
      </c>
      <c r="D6" s="26"/>
      <c r="E6" s="34" t="s">
        <v>122</v>
      </c>
      <c r="F6" s="34" t="s">
        <v>123</v>
      </c>
      <c r="G6" s="34" t="s">
        <v>124</v>
      </c>
      <c r="H6" s="34" t="s">
        <v>125</v>
      </c>
      <c r="I6" s="1"/>
      <c r="J6" s="35" t="s">
        <v>126</v>
      </c>
      <c r="K6" s="1"/>
      <c r="L6" s="34" t="s">
        <v>127</v>
      </c>
      <c r="M6" s="34" t="s">
        <v>128</v>
      </c>
      <c r="N6" s="34" t="s">
        <v>129</v>
      </c>
      <c r="O6" s="34" t="s">
        <v>130</v>
      </c>
      <c r="P6" s="1"/>
      <c r="Q6" s="35" t="s">
        <v>131</v>
      </c>
    </row>
    <row r="7" spans="1:18" ht="16.7" customHeight="1" x14ac:dyDescent="0.2">
      <c r="A7" s="102" t="s">
        <v>56</v>
      </c>
      <c r="B7" s="126"/>
      <c r="C7" s="127"/>
      <c r="D7" s="126"/>
      <c r="E7" s="126"/>
      <c r="F7" s="126"/>
      <c r="G7" s="126"/>
      <c r="H7" s="126"/>
      <c r="I7" s="1"/>
      <c r="J7" s="127"/>
      <c r="K7" s="1"/>
      <c r="L7" s="126"/>
      <c r="M7" s="126"/>
      <c r="N7" s="126"/>
      <c r="O7" s="126"/>
      <c r="P7" s="1"/>
      <c r="Q7" s="127"/>
    </row>
    <row r="8" spans="1:18" ht="16.7" customHeight="1" x14ac:dyDescent="0.2">
      <c r="A8" s="95" t="s">
        <v>207</v>
      </c>
      <c r="B8" s="93"/>
      <c r="C8" s="97">
        <v>-983000000</v>
      </c>
      <c r="D8" s="93"/>
      <c r="E8" s="96">
        <v>-6000000</v>
      </c>
      <c r="F8" s="96">
        <v>-4000000</v>
      </c>
      <c r="G8" s="96">
        <v>-17000000</v>
      </c>
      <c r="H8" s="96">
        <v>208000000</v>
      </c>
      <c r="I8" s="1"/>
      <c r="J8" s="97">
        <v>181000000</v>
      </c>
      <c r="K8" s="1"/>
      <c r="L8" s="96">
        <v>-50000000</v>
      </c>
      <c r="M8" s="96">
        <v>11000000</v>
      </c>
      <c r="N8" s="96">
        <v>-237000000</v>
      </c>
      <c r="O8" s="96">
        <v>-140000000</v>
      </c>
      <c r="P8" s="1"/>
      <c r="Q8" s="97">
        <f t="shared" ref="Q8:Q17" si="0">SUM(L8:O8)</f>
        <v>-416000000</v>
      </c>
    </row>
    <row r="9" spans="1:18" ht="16.7" customHeight="1" x14ac:dyDescent="0.2">
      <c r="A9" s="93" t="s">
        <v>137</v>
      </c>
      <c r="B9" s="93"/>
      <c r="C9" s="99">
        <v>611000000</v>
      </c>
      <c r="D9" s="93"/>
      <c r="E9" s="98">
        <v>125000000</v>
      </c>
      <c r="F9" s="98">
        <v>129000000</v>
      </c>
      <c r="G9" s="98">
        <v>122000000</v>
      </c>
      <c r="H9" s="98">
        <v>119000000</v>
      </c>
      <c r="I9" s="1"/>
      <c r="J9" s="99">
        <v>495000000</v>
      </c>
      <c r="K9" s="1"/>
      <c r="L9" s="98">
        <v>116000000</v>
      </c>
      <c r="M9" s="98">
        <v>116000000</v>
      </c>
      <c r="N9" s="98">
        <v>113000000</v>
      </c>
      <c r="O9" s="98">
        <v>115000000</v>
      </c>
      <c r="P9" s="1"/>
      <c r="Q9" s="99">
        <f t="shared" si="0"/>
        <v>460000000</v>
      </c>
    </row>
    <row r="10" spans="1:18" ht="16.7" customHeight="1" x14ac:dyDescent="0.2">
      <c r="A10" s="93" t="s">
        <v>151</v>
      </c>
      <c r="B10" s="93"/>
      <c r="C10" s="99">
        <v>2000000</v>
      </c>
      <c r="D10" s="93"/>
      <c r="E10" s="98">
        <v>0</v>
      </c>
      <c r="F10" s="98">
        <v>1000000</v>
      </c>
      <c r="G10" s="98">
        <v>1000000</v>
      </c>
      <c r="H10" s="98">
        <v>0</v>
      </c>
      <c r="I10" s="1"/>
      <c r="J10" s="99">
        <v>2000000</v>
      </c>
      <c r="K10" s="1"/>
      <c r="L10" s="98">
        <v>1000000</v>
      </c>
      <c r="M10" s="98">
        <v>1000000</v>
      </c>
      <c r="N10" s="98">
        <v>0</v>
      </c>
      <c r="O10" s="98">
        <v>1000000</v>
      </c>
      <c r="P10" s="1"/>
      <c r="Q10" s="99">
        <f t="shared" si="0"/>
        <v>3000000</v>
      </c>
    </row>
    <row r="11" spans="1:18" ht="16.7" customHeight="1" x14ac:dyDescent="0.2">
      <c r="A11" s="93" t="s">
        <v>138</v>
      </c>
      <c r="B11" s="93"/>
      <c r="C11" s="99">
        <v>935000000</v>
      </c>
      <c r="D11" s="93"/>
      <c r="E11" s="98">
        <v>0</v>
      </c>
      <c r="F11" s="98">
        <v>0</v>
      </c>
      <c r="G11" s="98">
        <v>0</v>
      </c>
      <c r="H11" s="98">
        <v>0</v>
      </c>
      <c r="I11" s="1"/>
      <c r="J11" s="99">
        <v>0</v>
      </c>
      <c r="K11" s="1"/>
      <c r="L11" s="98">
        <v>0</v>
      </c>
      <c r="M11" s="98">
        <v>0</v>
      </c>
      <c r="N11" s="98">
        <v>0</v>
      </c>
      <c r="O11" s="98">
        <v>0</v>
      </c>
      <c r="P11" s="1"/>
      <c r="Q11" s="99">
        <f t="shared" si="0"/>
        <v>0</v>
      </c>
    </row>
    <row r="12" spans="1:18" ht="16.7" customHeight="1" x14ac:dyDescent="0.2">
      <c r="A12" s="93" t="s">
        <v>208</v>
      </c>
      <c r="B12" s="93"/>
      <c r="C12" s="99">
        <v>-160000000</v>
      </c>
      <c r="D12" s="93"/>
      <c r="E12" s="98">
        <v>-6000000</v>
      </c>
      <c r="F12" s="98">
        <v>-25000000</v>
      </c>
      <c r="G12" s="98">
        <v>24000000</v>
      </c>
      <c r="H12" s="98">
        <v>-223000000</v>
      </c>
      <c r="I12" s="1"/>
      <c r="J12" s="99">
        <v>-230000000</v>
      </c>
      <c r="K12" s="1"/>
      <c r="L12" s="98">
        <v>-8000000</v>
      </c>
      <c r="M12" s="98">
        <v>-39000000</v>
      </c>
      <c r="N12" s="98">
        <v>-43000000</v>
      </c>
      <c r="O12" s="98">
        <v>15000000</v>
      </c>
      <c r="P12" s="1"/>
      <c r="Q12" s="99">
        <f t="shared" si="0"/>
        <v>-75000000</v>
      </c>
    </row>
    <row r="13" spans="1:18" ht="16.7" customHeight="1" x14ac:dyDescent="0.2">
      <c r="A13" s="93" t="s">
        <v>209</v>
      </c>
      <c r="B13" s="93"/>
      <c r="C13" s="99">
        <v>-7000000</v>
      </c>
      <c r="D13" s="93"/>
      <c r="E13" s="98">
        <v>-3000000</v>
      </c>
      <c r="F13" s="98">
        <v>-4000000</v>
      </c>
      <c r="G13" s="98">
        <v>-3000000</v>
      </c>
      <c r="H13" s="98">
        <v>0</v>
      </c>
      <c r="I13" s="1"/>
      <c r="J13" s="99">
        <v>-10000000</v>
      </c>
      <c r="K13" s="1"/>
      <c r="L13" s="98">
        <v>-1000000</v>
      </c>
      <c r="M13" s="98">
        <v>0</v>
      </c>
      <c r="N13" s="98">
        <v>0</v>
      </c>
      <c r="O13" s="98">
        <v>-1000000</v>
      </c>
      <c r="P13" s="1"/>
      <c r="Q13" s="99">
        <f t="shared" si="0"/>
        <v>-2000000</v>
      </c>
    </row>
    <row r="14" spans="1:18" ht="16.7" customHeight="1" x14ac:dyDescent="0.2">
      <c r="A14" s="93" t="s">
        <v>210</v>
      </c>
      <c r="B14" s="93"/>
      <c r="C14" s="99">
        <v>0</v>
      </c>
      <c r="D14" s="93"/>
      <c r="E14" s="98">
        <v>2000000</v>
      </c>
      <c r="F14" s="98">
        <v>2000000</v>
      </c>
      <c r="G14" s="98">
        <v>3000000</v>
      </c>
      <c r="H14" s="98">
        <v>2000000</v>
      </c>
      <c r="I14" s="1"/>
      <c r="J14" s="99">
        <v>9000000</v>
      </c>
      <c r="K14" s="1"/>
      <c r="L14" s="98">
        <v>2000000</v>
      </c>
      <c r="M14" s="98">
        <v>6000000</v>
      </c>
      <c r="N14" s="98">
        <v>1000000</v>
      </c>
      <c r="O14" s="98">
        <v>2000000</v>
      </c>
      <c r="P14" s="1"/>
      <c r="Q14" s="99">
        <f t="shared" si="0"/>
        <v>11000000</v>
      </c>
    </row>
    <row r="15" spans="1:18" ht="16.7" customHeight="1" x14ac:dyDescent="0.2">
      <c r="A15" s="93" t="s">
        <v>57</v>
      </c>
      <c r="B15" s="93"/>
      <c r="C15" s="99">
        <v>0</v>
      </c>
      <c r="D15" s="93"/>
      <c r="E15" s="98">
        <v>0</v>
      </c>
      <c r="F15" s="98">
        <v>0</v>
      </c>
      <c r="G15" s="98">
        <v>0</v>
      </c>
      <c r="H15" s="98">
        <v>0</v>
      </c>
      <c r="I15" s="1"/>
      <c r="J15" s="99">
        <v>0</v>
      </c>
      <c r="K15" s="1"/>
      <c r="L15" s="98">
        <v>0</v>
      </c>
      <c r="M15" s="98">
        <v>0</v>
      </c>
      <c r="N15" s="98">
        <v>108000000</v>
      </c>
      <c r="O15" s="98">
        <v>0</v>
      </c>
      <c r="P15" s="1"/>
      <c r="Q15" s="99">
        <f t="shared" si="0"/>
        <v>108000000</v>
      </c>
    </row>
    <row r="16" spans="1:18" ht="16.7" customHeight="1" x14ac:dyDescent="0.2">
      <c r="A16" s="93" t="s">
        <v>141</v>
      </c>
      <c r="B16" s="93"/>
      <c r="C16" s="99">
        <v>2000000</v>
      </c>
      <c r="D16" s="93"/>
      <c r="E16" s="98">
        <v>0</v>
      </c>
      <c r="F16" s="98">
        <v>-25000000</v>
      </c>
      <c r="G16" s="98">
        <v>-16000000</v>
      </c>
      <c r="H16" s="98">
        <v>-1000000</v>
      </c>
      <c r="I16" s="1"/>
      <c r="J16" s="99">
        <v>-42000000</v>
      </c>
      <c r="K16" s="1"/>
      <c r="L16" s="98">
        <v>15000000</v>
      </c>
      <c r="M16" s="98">
        <v>-60000000</v>
      </c>
      <c r="N16" s="98">
        <v>54000000</v>
      </c>
      <c r="O16" s="98">
        <v>33000000</v>
      </c>
      <c r="P16" s="1"/>
      <c r="Q16" s="99">
        <f t="shared" si="0"/>
        <v>42000000</v>
      </c>
    </row>
    <row r="17" spans="1:17" ht="16.7" customHeight="1" x14ac:dyDescent="0.2">
      <c r="A17" s="93" t="s">
        <v>211</v>
      </c>
      <c r="B17" s="93"/>
      <c r="C17" s="99">
        <v>23000000</v>
      </c>
      <c r="D17" s="93"/>
      <c r="E17" s="98">
        <v>6000000</v>
      </c>
      <c r="F17" s="98">
        <v>12000000</v>
      </c>
      <c r="G17" s="98">
        <v>8000000</v>
      </c>
      <c r="H17" s="98">
        <v>14000000</v>
      </c>
      <c r="I17" s="1"/>
      <c r="J17" s="99">
        <v>40000000</v>
      </c>
      <c r="K17" s="1"/>
      <c r="L17" s="98">
        <v>7000000</v>
      </c>
      <c r="M17" s="98">
        <v>12000000</v>
      </c>
      <c r="N17" s="98">
        <v>11000000</v>
      </c>
      <c r="O17" s="98">
        <v>8000000</v>
      </c>
      <c r="P17" s="1"/>
      <c r="Q17" s="99">
        <f t="shared" si="0"/>
        <v>38000000</v>
      </c>
    </row>
    <row r="18" spans="1:17" ht="16.7" customHeight="1" x14ac:dyDescent="0.2">
      <c r="A18" s="93" t="s">
        <v>212</v>
      </c>
      <c r="B18" s="93"/>
      <c r="C18" s="99"/>
      <c r="D18" s="93"/>
      <c r="E18" s="98"/>
      <c r="F18" s="98"/>
      <c r="G18" s="98"/>
      <c r="H18" s="98"/>
      <c r="I18" s="1"/>
      <c r="J18" s="99"/>
      <c r="K18" s="1"/>
      <c r="L18" s="98"/>
      <c r="M18" s="98"/>
      <c r="N18" s="98"/>
      <c r="O18" s="98"/>
      <c r="P18" s="1"/>
      <c r="Q18" s="99"/>
    </row>
    <row r="19" spans="1:17" ht="16.7" customHeight="1" x14ac:dyDescent="0.2">
      <c r="A19" s="128" t="s">
        <v>213</v>
      </c>
      <c r="B19" s="93"/>
      <c r="C19" s="99">
        <v>-23000000</v>
      </c>
      <c r="D19" s="93"/>
      <c r="E19" s="98">
        <v>-110000000</v>
      </c>
      <c r="F19" s="98">
        <v>40000000</v>
      </c>
      <c r="G19" s="98">
        <v>-6000000</v>
      </c>
      <c r="H19" s="98">
        <v>107000000</v>
      </c>
      <c r="I19" s="1">
        <v>0</v>
      </c>
      <c r="J19" s="99">
        <v>31000000</v>
      </c>
      <c r="K19" s="1"/>
      <c r="L19" s="98">
        <v>-75000000</v>
      </c>
      <c r="M19" s="98">
        <v>89000000</v>
      </c>
      <c r="N19" s="98">
        <v>-54000000</v>
      </c>
      <c r="O19" s="98">
        <v>173000000</v>
      </c>
      <c r="P19" s="1"/>
      <c r="Q19" s="99">
        <f t="shared" ref="Q19:Q25" si="1">SUM(L19:O19)</f>
        <v>133000000</v>
      </c>
    </row>
    <row r="20" spans="1:17" x14ac:dyDescent="0.2">
      <c r="A20" s="128" t="s">
        <v>214</v>
      </c>
      <c r="B20" s="93"/>
      <c r="C20" s="99">
        <v>-96000000</v>
      </c>
      <c r="D20" s="93"/>
      <c r="E20" s="98">
        <v>-34000000</v>
      </c>
      <c r="F20" s="98">
        <v>-13000000</v>
      </c>
      <c r="G20" s="98">
        <v>12000000</v>
      </c>
      <c r="H20" s="98">
        <v>3000000</v>
      </c>
      <c r="I20" s="1"/>
      <c r="J20" s="99">
        <v>-32000000</v>
      </c>
      <c r="K20" s="1"/>
      <c r="L20" s="98">
        <v>-49000000</v>
      </c>
      <c r="M20" s="98">
        <v>-46000000</v>
      </c>
      <c r="N20" s="98">
        <v>-21000000</v>
      </c>
      <c r="O20" s="98">
        <v>5000000</v>
      </c>
      <c r="P20" s="1"/>
      <c r="Q20" s="99">
        <f t="shared" si="1"/>
        <v>-111000000</v>
      </c>
    </row>
    <row r="21" spans="1:17" x14ac:dyDescent="0.2">
      <c r="A21" s="128" t="s">
        <v>215</v>
      </c>
      <c r="B21" s="93"/>
      <c r="C21" s="99">
        <v>-60000000</v>
      </c>
      <c r="D21" s="93"/>
      <c r="E21" s="98">
        <v>-49000000</v>
      </c>
      <c r="F21" s="98">
        <v>-36000000</v>
      </c>
      <c r="G21" s="98">
        <v>-1000000</v>
      </c>
      <c r="H21" s="98">
        <v>37000000</v>
      </c>
      <c r="I21" s="1"/>
      <c r="J21" s="99">
        <v>-49000000</v>
      </c>
      <c r="K21" s="1"/>
      <c r="L21" s="98">
        <v>-40000000</v>
      </c>
      <c r="M21" s="98">
        <v>15000000</v>
      </c>
      <c r="N21" s="98">
        <v>-11000000</v>
      </c>
      <c r="O21" s="98">
        <v>-20000000</v>
      </c>
      <c r="P21" s="1"/>
      <c r="Q21" s="99">
        <f t="shared" si="1"/>
        <v>-56000000</v>
      </c>
    </row>
    <row r="22" spans="1:17" ht="16.7" customHeight="1" x14ac:dyDescent="0.2">
      <c r="A22" s="128" t="s">
        <v>216</v>
      </c>
      <c r="B22" s="93"/>
      <c r="C22" s="99">
        <v>27000000</v>
      </c>
      <c r="D22" s="93"/>
      <c r="E22" s="98">
        <v>3000000</v>
      </c>
      <c r="F22" s="98">
        <v>21000000</v>
      </c>
      <c r="G22" s="98">
        <v>1000000</v>
      </c>
      <c r="H22" s="98">
        <v>9000000</v>
      </c>
      <c r="I22" s="1">
        <v>0</v>
      </c>
      <c r="J22" s="99">
        <v>34000000</v>
      </c>
      <c r="K22" s="1"/>
      <c r="L22" s="98">
        <v>7000000</v>
      </c>
      <c r="M22" s="98">
        <v>-3000000</v>
      </c>
      <c r="N22" s="98">
        <v>12000000</v>
      </c>
      <c r="O22" s="98">
        <v>-8000000</v>
      </c>
      <c r="P22" s="1"/>
      <c r="Q22" s="99">
        <f t="shared" si="1"/>
        <v>8000000</v>
      </c>
    </row>
    <row r="23" spans="1:17" x14ac:dyDescent="0.2">
      <c r="A23" s="128" t="s">
        <v>217</v>
      </c>
      <c r="B23" s="93"/>
      <c r="C23" s="99">
        <v>-210000000</v>
      </c>
      <c r="D23" s="93"/>
      <c r="E23" s="98">
        <v>-17000000</v>
      </c>
      <c r="F23" s="98">
        <v>-37000000</v>
      </c>
      <c r="G23" s="98">
        <v>-26000000</v>
      </c>
      <c r="H23" s="98">
        <v>-45000000</v>
      </c>
      <c r="I23" s="1"/>
      <c r="J23" s="99">
        <v>-125000000</v>
      </c>
      <c r="K23" s="1"/>
      <c r="L23" s="98">
        <v>43000000</v>
      </c>
      <c r="M23" s="98">
        <v>-54000000</v>
      </c>
      <c r="N23" s="98">
        <v>49000000</v>
      </c>
      <c r="O23" s="98">
        <v>123000000</v>
      </c>
      <c r="P23" s="1"/>
      <c r="Q23" s="99">
        <f t="shared" si="1"/>
        <v>161000000</v>
      </c>
    </row>
    <row r="24" spans="1:17" x14ac:dyDescent="0.2">
      <c r="A24" s="128" t="s">
        <v>218</v>
      </c>
      <c r="B24" s="93"/>
      <c r="C24" s="99">
        <v>39000000</v>
      </c>
      <c r="D24" s="93"/>
      <c r="E24" s="98">
        <v>-9000000</v>
      </c>
      <c r="F24" s="98">
        <v>7000000</v>
      </c>
      <c r="G24" s="98">
        <v>5000000</v>
      </c>
      <c r="H24" s="98">
        <v>8000000</v>
      </c>
      <c r="I24" s="1"/>
      <c r="J24" s="99">
        <v>11000000</v>
      </c>
      <c r="K24" s="1"/>
      <c r="L24" s="98">
        <v>-5000000</v>
      </c>
      <c r="M24" s="98">
        <v>53000000</v>
      </c>
      <c r="N24" s="98">
        <v>-12000000</v>
      </c>
      <c r="O24" s="98">
        <v>-53000000</v>
      </c>
      <c r="P24" s="1"/>
      <c r="Q24" s="99">
        <f t="shared" si="1"/>
        <v>-17000000</v>
      </c>
    </row>
    <row r="25" spans="1:17" x14ac:dyDescent="0.2">
      <c r="A25" s="128" t="s">
        <v>219</v>
      </c>
      <c r="B25" s="93"/>
      <c r="C25" s="132">
        <v>-5000000</v>
      </c>
      <c r="D25" s="133"/>
      <c r="E25" s="134">
        <v>-9000000</v>
      </c>
      <c r="F25" s="134">
        <v>-1000000</v>
      </c>
      <c r="G25" s="134">
        <v>-3000000</v>
      </c>
      <c r="H25" s="134">
        <v>-2000000</v>
      </c>
      <c r="I25" s="1"/>
      <c r="J25" s="132">
        <v>-15000000</v>
      </c>
      <c r="K25" s="1"/>
      <c r="L25" s="134">
        <v>-1000000</v>
      </c>
      <c r="M25" s="134">
        <v>-3000000</v>
      </c>
      <c r="N25" s="134">
        <v>0</v>
      </c>
      <c r="O25" s="134">
        <v>0</v>
      </c>
      <c r="P25" s="1"/>
      <c r="Q25" s="132">
        <f t="shared" si="1"/>
        <v>-4000000</v>
      </c>
    </row>
    <row r="26" spans="1:17" s="1" customFormat="1" x14ac:dyDescent="0.2">
      <c r="A26" s="129" t="s">
        <v>58</v>
      </c>
      <c r="B26" s="121"/>
      <c r="C26" s="130">
        <f>SUM(C8:C25)</f>
        <v>95000000</v>
      </c>
      <c r="D26" s="95"/>
      <c r="E26" s="131">
        <f>SUM(E8:E25)</f>
        <v>-107000000</v>
      </c>
      <c r="F26" s="131">
        <f>SUM(F8:F25)</f>
        <v>67000000</v>
      </c>
      <c r="G26" s="131">
        <f>SUM(G8:G25)</f>
        <v>104000000</v>
      </c>
      <c r="H26" s="131">
        <f>SUM(H8:H25)</f>
        <v>236000000</v>
      </c>
      <c r="I26" s="121"/>
      <c r="J26" s="130">
        <f>SUM(J8:J25)</f>
        <v>300000000</v>
      </c>
      <c r="L26" s="131">
        <f>SUM(L8:L25)</f>
        <v>-38000000</v>
      </c>
      <c r="M26" s="131">
        <f>SUM(M8:M25)</f>
        <v>98000000</v>
      </c>
      <c r="N26" s="131">
        <f>SUM(N8:N25)</f>
        <v>-30000000</v>
      </c>
      <c r="O26" s="131">
        <f>SUM(O8:O25)</f>
        <v>253000000</v>
      </c>
      <c r="Q26" s="130">
        <f>SUM(Q8:Q25)</f>
        <v>283000000</v>
      </c>
    </row>
    <row r="27" spans="1:17" ht="16.7" customHeight="1" x14ac:dyDescent="0.2">
      <c r="A27" s="208"/>
      <c r="B27" s="208"/>
      <c r="C27" s="209"/>
      <c r="D27" s="208"/>
      <c r="E27" s="208"/>
      <c r="F27" s="208"/>
      <c r="G27" s="208"/>
      <c r="H27" s="208"/>
      <c r="I27" s="208"/>
      <c r="J27" s="209"/>
      <c r="L27" s="208"/>
      <c r="M27" s="208"/>
      <c r="N27" s="208"/>
      <c r="O27" s="208"/>
      <c r="Q27" s="209"/>
    </row>
    <row r="28" spans="1:17" ht="16.7" customHeight="1" x14ac:dyDescent="0.2">
      <c r="A28" s="95" t="s">
        <v>220</v>
      </c>
      <c r="B28" s="93"/>
      <c r="C28" s="97"/>
      <c r="D28" s="93"/>
      <c r="E28" s="96"/>
      <c r="F28" s="96"/>
      <c r="G28" s="96"/>
      <c r="H28" s="96"/>
      <c r="I28" s="1"/>
      <c r="J28" s="97"/>
      <c r="K28" s="1"/>
      <c r="L28" s="96"/>
      <c r="M28" s="96"/>
      <c r="N28" s="96"/>
      <c r="O28" s="96"/>
      <c r="P28" s="1"/>
      <c r="Q28" s="97"/>
    </row>
    <row r="29" spans="1:17" ht="16.7" customHeight="1" x14ac:dyDescent="0.2">
      <c r="A29" s="93" t="s">
        <v>221</v>
      </c>
      <c r="B29" s="93"/>
      <c r="C29" s="99">
        <v>-149000000</v>
      </c>
      <c r="D29" s="93"/>
      <c r="E29" s="98">
        <v>-17000000</v>
      </c>
      <c r="F29" s="98">
        <v>-20000000</v>
      </c>
      <c r="G29" s="98">
        <v>-20000000</v>
      </c>
      <c r="H29" s="98">
        <v>-39000000</v>
      </c>
      <c r="I29" s="1"/>
      <c r="J29" s="99">
        <v>-96000000</v>
      </c>
      <c r="K29" s="1"/>
      <c r="L29" s="98">
        <v>-33000000</v>
      </c>
      <c r="M29" s="98">
        <v>-43000000</v>
      </c>
      <c r="N29" s="98">
        <v>-43000000</v>
      </c>
      <c r="O29" s="98">
        <v>-60000000</v>
      </c>
      <c r="P29" s="1"/>
      <c r="Q29" s="99">
        <f t="shared" ref="Q29:Q35" si="2">SUM(L29:O29)</f>
        <v>-179000000</v>
      </c>
    </row>
    <row r="30" spans="1:17" ht="16.7" customHeight="1" x14ac:dyDescent="0.2">
      <c r="A30" s="93" t="s">
        <v>222</v>
      </c>
      <c r="B30" s="93"/>
      <c r="C30" s="99">
        <v>0</v>
      </c>
      <c r="D30" s="93"/>
      <c r="E30" s="98">
        <v>0</v>
      </c>
      <c r="F30" s="98">
        <v>33000000</v>
      </c>
      <c r="G30" s="98">
        <v>0</v>
      </c>
      <c r="H30" s="98">
        <v>0</v>
      </c>
      <c r="I30" s="1"/>
      <c r="J30" s="99">
        <v>33000000</v>
      </c>
      <c r="K30" s="1"/>
      <c r="L30" s="98">
        <v>0</v>
      </c>
      <c r="M30" s="98">
        <v>12000000</v>
      </c>
      <c r="N30" s="98">
        <v>0</v>
      </c>
      <c r="O30" s="98">
        <v>1000000</v>
      </c>
      <c r="P30" s="1"/>
      <c r="Q30" s="99">
        <f t="shared" si="2"/>
        <v>13000000</v>
      </c>
    </row>
    <row r="31" spans="1:17" ht="16.7" customHeight="1" x14ac:dyDescent="0.2">
      <c r="A31" s="93" t="s">
        <v>223</v>
      </c>
      <c r="B31" s="93"/>
      <c r="C31" s="99">
        <v>-39000000</v>
      </c>
      <c r="D31" s="93"/>
      <c r="E31" s="98">
        <v>-8000000</v>
      </c>
      <c r="F31" s="98">
        <v>-7000000</v>
      </c>
      <c r="G31" s="98">
        <v>-11000000</v>
      </c>
      <c r="H31" s="98">
        <v>-10000000</v>
      </c>
      <c r="I31" s="1"/>
      <c r="J31" s="99">
        <v>-36000000</v>
      </c>
      <c r="K31" s="1"/>
      <c r="L31" s="98">
        <v>-6000000</v>
      </c>
      <c r="M31" s="98">
        <v>-8000000</v>
      </c>
      <c r="N31" s="98">
        <v>-17000000</v>
      </c>
      <c r="O31" s="98">
        <v>-14000000</v>
      </c>
      <c r="P31" s="1"/>
      <c r="Q31" s="99">
        <f t="shared" si="2"/>
        <v>-45000000</v>
      </c>
    </row>
    <row r="32" spans="1:17" ht="16.7" customHeight="1" x14ac:dyDescent="0.2">
      <c r="A32" s="93" t="s">
        <v>224</v>
      </c>
      <c r="B32" s="93"/>
      <c r="C32" s="99">
        <v>-54000000</v>
      </c>
      <c r="D32" s="93"/>
      <c r="E32" s="98">
        <v>0</v>
      </c>
      <c r="F32" s="98">
        <v>0</v>
      </c>
      <c r="G32" s="98">
        <v>56000000</v>
      </c>
      <c r="H32" s="98">
        <v>0</v>
      </c>
      <c r="I32" s="1"/>
      <c r="J32" s="99">
        <v>56000000</v>
      </c>
      <c r="K32" s="1"/>
      <c r="L32" s="98">
        <v>0</v>
      </c>
      <c r="M32" s="98">
        <v>400000000</v>
      </c>
      <c r="N32" s="98">
        <v>272000000</v>
      </c>
      <c r="O32" s="98">
        <v>3000000</v>
      </c>
      <c r="P32" s="1"/>
      <c r="Q32" s="99">
        <f t="shared" si="2"/>
        <v>675000000</v>
      </c>
    </row>
    <row r="33" spans="1:17" ht="16.7" customHeight="1" x14ac:dyDescent="0.2">
      <c r="A33" s="128" t="s">
        <v>225</v>
      </c>
      <c r="B33" s="93"/>
      <c r="C33" s="99">
        <v>11000000</v>
      </c>
      <c r="D33" s="93"/>
      <c r="E33" s="98">
        <v>0</v>
      </c>
      <c r="F33" s="98">
        <v>0</v>
      </c>
      <c r="G33" s="98">
        <v>117000000</v>
      </c>
      <c r="H33" s="98">
        <v>0</v>
      </c>
      <c r="I33" s="1"/>
      <c r="J33" s="99">
        <v>117000000</v>
      </c>
      <c r="K33" s="1"/>
      <c r="L33" s="98">
        <v>0</v>
      </c>
      <c r="M33" s="98">
        <v>0</v>
      </c>
      <c r="N33" s="98">
        <v>0</v>
      </c>
      <c r="O33" s="98">
        <v>1000000</v>
      </c>
      <c r="P33" s="1"/>
      <c r="Q33" s="99">
        <f t="shared" si="2"/>
        <v>1000000</v>
      </c>
    </row>
    <row r="34" spans="1:17" ht="29.1" customHeight="1" x14ac:dyDescent="0.2">
      <c r="A34" s="128" t="s">
        <v>226</v>
      </c>
      <c r="B34" s="93"/>
      <c r="C34" s="99">
        <v>248000000</v>
      </c>
      <c r="D34" s="93"/>
      <c r="E34" s="98">
        <v>0</v>
      </c>
      <c r="F34" s="98">
        <v>0</v>
      </c>
      <c r="G34" s="98">
        <v>0</v>
      </c>
      <c r="H34" s="98">
        <v>0</v>
      </c>
      <c r="I34" s="1"/>
      <c r="J34" s="99">
        <v>0</v>
      </c>
      <c r="K34" s="1"/>
      <c r="L34" s="98">
        <v>0</v>
      </c>
      <c r="M34" s="98">
        <v>0</v>
      </c>
      <c r="N34" s="98">
        <v>0</v>
      </c>
      <c r="O34" s="98">
        <v>0</v>
      </c>
      <c r="P34" s="1"/>
      <c r="Q34" s="99">
        <f t="shared" si="2"/>
        <v>0</v>
      </c>
    </row>
    <row r="35" spans="1:17" ht="16.7" customHeight="1" x14ac:dyDescent="0.2">
      <c r="A35" s="128" t="s">
        <v>227</v>
      </c>
      <c r="B35" s="93"/>
      <c r="C35" s="132">
        <v>-1000000</v>
      </c>
      <c r="D35" s="133"/>
      <c r="E35" s="134">
        <v>0</v>
      </c>
      <c r="F35" s="134">
        <v>0</v>
      </c>
      <c r="G35" s="134">
        <v>-1000000</v>
      </c>
      <c r="H35" s="134">
        <v>1000000</v>
      </c>
      <c r="I35" s="1"/>
      <c r="J35" s="132">
        <v>0</v>
      </c>
      <c r="K35" s="1"/>
      <c r="L35" s="134">
        <v>0</v>
      </c>
      <c r="M35" s="134">
        <v>0</v>
      </c>
      <c r="N35" s="134">
        <v>0</v>
      </c>
      <c r="O35" s="134">
        <v>-5000000</v>
      </c>
      <c r="P35" s="1"/>
      <c r="Q35" s="132">
        <f t="shared" si="2"/>
        <v>-5000000</v>
      </c>
    </row>
    <row r="36" spans="1:17" s="1" customFormat="1" ht="29.1" customHeight="1" x14ac:dyDescent="0.2">
      <c r="A36" s="129" t="s">
        <v>228</v>
      </c>
      <c r="B36" s="121"/>
      <c r="C36" s="130">
        <f>SUM(C29:C35)</f>
        <v>16000000</v>
      </c>
      <c r="D36" s="95"/>
      <c r="E36" s="131">
        <f>SUM(E29:E35)</f>
        <v>-25000000</v>
      </c>
      <c r="F36" s="131">
        <f>SUM(F29:F35)</f>
        <v>6000000</v>
      </c>
      <c r="G36" s="131">
        <f>SUM(G29:G35)</f>
        <v>141000000</v>
      </c>
      <c r="H36" s="131">
        <f>SUM(H29:H35)</f>
        <v>-48000000</v>
      </c>
      <c r="I36" s="121"/>
      <c r="J36" s="130">
        <f>SUM(J29:J35)</f>
        <v>74000000</v>
      </c>
      <c r="L36" s="131">
        <f>SUM(L29:L35)</f>
        <v>-39000000</v>
      </c>
      <c r="M36" s="131">
        <f>SUM(M29:M35)</f>
        <v>361000000</v>
      </c>
      <c r="N36" s="131">
        <f>SUM(N29:N35)</f>
        <v>212000000</v>
      </c>
      <c r="O36" s="131">
        <f>SUM(O29:O35)</f>
        <v>-74000000</v>
      </c>
      <c r="Q36" s="130">
        <f>SUM(Q29:Q35)</f>
        <v>460000000</v>
      </c>
    </row>
    <row r="37" spans="1:17" ht="16.7" customHeight="1" x14ac:dyDescent="0.2">
      <c r="A37" s="208"/>
      <c r="B37" s="208"/>
      <c r="C37" s="209"/>
      <c r="D37" s="208"/>
      <c r="E37" s="208"/>
      <c r="F37" s="208"/>
      <c r="G37" s="208"/>
      <c r="H37" s="208"/>
      <c r="I37" s="208"/>
      <c r="J37" s="209"/>
      <c r="L37" s="208"/>
      <c r="M37" s="208"/>
      <c r="N37" s="208"/>
      <c r="O37" s="208"/>
      <c r="Q37" s="209"/>
    </row>
    <row r="38" spans="1:17" ht="16.7" customHeight="1" x14ac:dyDescent="0.2">
      <c r="A38" s="95" t="s">
        <v>229</v>
      </c>
      <c r="B38" s="93"/>
      <c r="C38" s="97"/>
      <c r="D38" s="93"/>
      <c r="E38" s="96"/>
      <c r="F38" s="96"/>
      <c r="G38" s="96"/>
      <c r="H38" s="96"/>
      <c r="I38" s="1"/>
      <c r="J38" s="97"/>
      <c r="K38" s="1"/>
      <c r="L38" s="96"/>
      <c r="M38" s="96"/>
      <c r="N38" s="96"/>
      <c r="O38" s="96"/>
      <c r="P38" s="1"/>
      <c r="Q38" s="97"/>
    </row>
    <row r="39" spans="1:17" ht="16.7" customHeight="1" x14ac:dyDescent="0.2">
      <c r="A39" s="93" t="s">
        <v>230</v>
      </c>
      <c r="B39" s="93"/>
      <c r="C39" s="99">
        <v>1969000000</v>
      </c>
      <c r="D39" s="93"/>
      <c r="E39" s="98">
        <v>306000000</v>
      </c>
      <c r="F39" s="98">
        <v>0</v>
      </c>
      <c r="G39" s="98">
        <v>0</v>
      </c>
      <c r="H39" s="98">
        <v>0</v>
      </c>
      <c r="I39" s="1"/>
      <c r="J39" s="99">
        <v>306000000</v>
      </c>
      <c r="K39" s="1"/>
      <c r="L39" s="98">
        <v>0</v>
      </c>
      <c r="M39" s="98">
        <v>0</v>
      </c>
      <c r="N39" s="98">
        <v>0</v>
      </c>
      <c r="O39" s="98">
        <v>0</v>
      </c>
      <c r="P39" s="1"/>
      <c r="Q39" s="99">
        <f t="shared" ref="Q39:Q46" si="3">SUM(L39:O39)</f>
        <v>0</v>
      </c>
    </row>
    <row r="40" spans="1:17" ht="16.7" customHeight="1" x14ac:dyDescent="0.2">
      <c r="A40" s="93" t="s">
        <v>231</v>
      </c>
      <c r="B40" s="93"/>
      <c r="C40" s="99">
        <v>-67000000</v>
      </c>
      <c r="D40" s="93"/>
      <c r="E40" s="98">
        <v>-1000000</v>
      </c>
      <c r="F40" s="98">
        <v>-8000000</v>
      </c>
      <c r="G40" s="98">
        <v>0</v>
      </c>
      <c r="H40" s="98">
        <v>1000000</v>
      </c>
      <c r="I40" s="1"/>
      <c r="J40" s="99">
        <v>-8000000</v>
      </c>
      <c r="K40" s="1"/>
      <c r="L40" s="98">
        <v>0</v>
      </c>
      <c r="M40" s="98">
        <v>-3000000</v>
      </c>
      <c r="N40" s="98">
        <v>0</v>
      </c>
      <c r="O40" s="98">
        <v>0</v>
      </c>
      <c r="P40" s="1"/>
      <c r="Q40" s="99">
        <f t="shared" si="3"/>
        <v>-3000000</v>
      </c>
    </row>
    <row r="41" spans="1:17" ht="16.7" customHeight="1" x14ac:dyDescent="0.2">
      <c r="A41" s="93" t="s">
        <v>232</v>
      </c>
      <c r="B41" s="93"/>
      <c r="C41" s="99">
        <v>-32000000</v>
      </c>
      <c r="D41" s="93"/>
      <c r="E41" s="98">
        <v>-144000000</v>
      </c>
      <c r="F41" s="98">
        <v>-9000000</v>
      </c>
      <c r="G41" s="98">
        <v>-79000000</v>
      </c>
      <c r="H41" s="98">
        <v>-9000000</v>
      </c>
      <c r="I41" s="1"/>
      <c r="J41" s="99">
        <v>-241000000</v>
      </c>
      <c r="K41" s="1"/>
      <c r="L41" s="98">
        <v>-21000000</v>
      </c>
      <c r="M41" s="98">
        <v>-8000000</v>
      </c>
      <c r="N41" s="98">
        <v>-484000000</v>
      </c>
      <c r="O41" s="98">
        <v>-6000000</v>
      </c>
      <c r="P41" s="1"/>
      <c r="Q41" s="99">
        <f t="shared" si="3"/>
        <v>-519000000</v>
      </c>
    </row>
    <row r="42" spans="1:17" ht="16.7" customHeight="1" x14ac:dyDescent="0.2">
      <c r="A42" s="93" t="s">
        <v>59</v>
      </c>
      <c r="B42" s="93"/>
      <c r="C42" s="99">
        <v>0</v>
      </c>
      <c r="D42" s="93"/>
      <c r="E42" s="98">
        <v>0</v>
      </c>
      <c r="F42" s="98">
        <v>0</v>
      </c>
      <c r="G42" s="98">
        <v>0</v>
      </c>
      <c r="H42" s="98">
        <v>0</v>
      </c>
      <c r="I42" s="1"/>
      <c r="J42" s="99">
        <v>0</v>
      </c>
      <c r="K42" s="1"/>
      <c r="L42" s="98">
        <v>0</v>
      </c>
      <c r="M42" s="98">
        <v>0</v>
      </c>
      <c r="N42" s="98">
        <v>-95000000</v>
      </c>
      <c r="O42" s="98">
        <v>0</v>
      </c>
      <c r="P42" s="1"/>
      <c r="Q42" s="99">
        <f t="shared" si="3"/>
        <v>-95000000</v>
      </c>
    </row>
    <row r="43" spans="1:17" ht="16.7" customHeight="1" x14ac:dyDescent="0.2">
      <c r="A43" s="128" t="s">
        <v>233</v>
      </c>
      <c r="B43" s="93"/>
      <c r="C43" s="99">
        <v>-1720000000</v>
      </c>
      <c r="D43" s="93"/>
      <c r="E43" s="98">
        <v>-161000000</v>
      </c>
      <c r="F43" s="98">
        <v>0</v>
      </c>
      <c r="G43" s="98">
        <v>0</v>
      </c>
      <c r="H43" s="98">
        <v>0</v>
      </c>
      <c r="I43" s="10">
        <v>0</v>
      </c>
      <c r="J43" s="99">
        <v>-161000000</v>
      </c>
      <c r="K43" s="1"/>
      <c r="L43" s="98">
        <v>0</v>
      </c>
      <c r="M43" s="98">
        <v>0</v>
      </c>
      <c r="N43" s="98">
        <v>0</v>
      </c>
      <c r="O43" s="98">
        <v>0</v>
      </c>
      <c r="P43" s="1"/>
      <c r="Q43" s="99">
        <f t="shared" si="3"/>
        <v>0</v>
      </c>
    </row>
    <row r="44" spans="1:17" ht="29.1" customHeight="1" x14ac:dyDescent="0.2">
      <c r="A44" s="128" t="s">
        <v>234</v>
      </c>
      <c r="B44" s="93"/>
      <c r="C44" s="99">
        <v>0</v>
      </c>
      <c r="D44" s="93"/>
      <c r="E44" s="98">
        <v>-2000000</v>
      </c>
      <c r="F44" s="98">
        <v>0</v>
      </c>
      <c r="G44" s="98">
        <v>-3000000</v>
      </c>
      <c r="H44" s="98">
        <v>0</v>
      </c>
      <c r="I44" s="1"/>
      <c r="J44" s="99">
        <v>-5000000</v>
      </c>
      <c r="K44" s="1"/>
      <c r="L44" s="98">
        <v>-4000000</v>
      </c>
      <c r="M44" s="98">
        <v>1000000</v>
      </c>
      <c r="N44" s="98">
        <v>-6000000</v>
      </c>
      <c r="O44" s="98">
        <v>-1000000</v>
      </c>
      <c r="P44" s="1"/>
      <c r="Q44" s="99">
        <f t="shared" si="3"/>
        <v>-10000000</v>
      </c>
    </row>
    <row r="45" spans="1:17" ht="16.7" customHeight="1" x14ac:dyDescent="0.2">
      <c r="A45" s="128" t="s">
        <v>235</v>
      </c>
      <c r="B45" s="93"/>
      <c r="C45" s="99">
        <v>0</v>
      </c>
      <c r="D45" s="93"/>
      <c r="E45" s="98">
        <v>-2000000</v>
      </c>
      <c r="F45" s="98">
        <v>-3000000</v>
      </c>
      <c r="G45" s="98">
        <v>-2000000</v>
      </c>
      <c r="H45" s="98">
        <v>-3000000</v>
      </c>
      <c r="I45" s="1"/>
      <c r="J45" s="99">
        <v>-10000000</v>
      </c>
      <c r="K45" s="1"/>
      <c r="L45" s="98">
        <v>-2000000</v>
      </c>
      <c r="M45" s="98">
        <v>-3000000</v>
      </c>
      <c r="N45" s="98">
        <v>-2000000</v>
      </c>
      <c r="O45" s="98">
        <v>-3000000</v>
      </c>
      <c r="P45" s="1"/>
      <c r="Q45" s="99">
        <f t="shared" si="3"/>
        <v>-10000000</v>
      </c>
    </row>
    <row r="46" spans="1:17" ht="16.7" customHeight="1" x14ac:dyDescent="0.2">
      <c r="A46" s="128" t="s">
        <v>236</v>
      </c>
      <c r="B46" s="93"/>
      <c r="C46" s="132">
        <v>0</v>
      </c>
      <c r="D46" s="133"/>
      <c r="E46" s="134">
        <v>-2000000</v>
      </c>
      <c r="F46" s="134">
        <v>1000000</v>
      </c>
      <c r="G46" s="134">
        <v>-2000000</v>
      </c>
      <c r="H46" s="134">
        <v>-2000000</v>
      </c>
      <c r="I46" s="1"/>
      <c r="J46" s="132">
        <v>-5000000</v>
      </c>
      <c r="K46" s="1"/>
      <c r="L46" s="134">
        <v>0</v>
      </c>
      <c r="M46" s="134">
        <v>0</v>
      </c>
      <c r="N46" s="134">
        <v>0</v>
      </c>
      <c r="O46" s="134">
        <v>0</v>
      </c>
      <c r="P46" s="1"/>
      <c r="Q46" s="132">
        <f t="shared" si="3"/>
        <v>0</v>
      </c>
    </row>
    <row r="47" spans="1:17" ht="29.1" customHeight="1" x14ac:dyDescent="0.2">
      <c r="A47" s="129" t="s">
        <v>237</v>
      </c>
      <c r="B47" s="121"/>
      <c r="C47" s="137">
        <f>SUM(C39:C46)</f>
        <v>150000000</v>
      </c>
      <c r="D47" s="138"/>
      <c r="E47" s="139">
        <f>SUM(E39:E46)</f>
        <v>-6000000</v>
      </c>
      <c r="F47" s="139">
        <f>SUM(F39:F46)</f>
        <v>-19000000</v>
      </c>
      <c r="G47" s="139">
        <f>SUM(G39:G46)</f>
        <v>-86000000</v>
      </c>
      <c r="H47" s="139">
        <f>SUM(H39:H46)</f>
        <v>-13000000</v>
      </c>
      <c r="I47" s="121"/>
      <c r="J47" s="137">
        <f>SUM(J39:J46)</f>
        <v>-124000000</v>
      </c>
      <c r="K47" s="1"/>
      <c r="L47" s="139">
        <f>SUM(L39:L46)</f>
        <v>-27000000</v>
      </c>
      <c r="M47" s="139">
        <f>SUM(M39:M46)</f>
        <v>-13000000</v>
      </c>
      <c r="N47" s="139">
        <f>SUM(N39:N46)</f>
        <v>-587000000</v>
      </c>
      <c r="O47" s="139">
        <f>SUM(O39:O46)</f>
        <v>-10000000</v>
      </c>
      <c r="P47" s="1"/>
      <c r="Q47" s="137">
        <f>SUM(Q39:Q46)</f>
        <v>-637000000</v>
      </c>
    </row>
    <row r="48" spans="1:17" ht="29.1" customHeight="1" x14ac:dyDescent="0.2">
      <c r="A48" s="135" t="s">
        <v>238</v>
      </c>
      <c r="B48" s="136"/>
      <c r="C48" s="99">
        <v>-6000000</v>
      </c>
      <c r="D48" s="93"/>
      <c r="E48" s="98">
        <v>2000000</v>
      </c>
      <c r="F48" s="98">
        <v>0</v>
      </c>
      <c r="G48" s="98">
        <v>0</v>
      </c>
      <c r="H48" s="98">
        <v>-1000000</v>
      </c>
      <c r="I48" s="13"/>
      <c r="J48" s="99">
        <v>1000000</v>
      </c>
      <c r="K48" s="1"/>
      <c r="L48" s="98">
        <v>0</v>
      </c>
      <c r="M48" s="98">
        <v>-6000000</v>
      </c>
      <c r="N48" s="98">
        <v>-3000000</v>
      </c>
      <c r="O48" s="98">
        <v>1000000</v>
      </c>
      <c r="P48" s="1"/>
      <c r="Q48" s="99">
        <f>SUM(L48:O48)</f>
        <v>-8000000</v>
      </c>
    </row>
    <row r="49" spans="1:17" ht="16.7" customHeight="1" x14ac:dyDescent="0.2">
      <c r="A49" s="208"/>
      <c r="B49" s="208"/>
      <c r="C49" s="209"/>
      <c r="D49" s="208"/>
      <c r="E49" s="208"/>
      <c r="F49" s="208"/>
      <c r="G49" s="208"/>
      <c r="H49" s="208"/>
      <c r="I49" s="208"/>
      <c r="J49" s="209"/>
      <c r="L49" s="208"/>
      <c r="M49" s="208"/>
      <c r="N49" s="208"/>
      <c r="O49" s="208"/>
      <c r="Q49" s="209"/>
    </row>
    <row r="50" spans="1:17" ht="29.1" customHeight="1" x14ac:dyDescent="0.2">
      <c r="A50" s="93" t="s">
        <v>239</v>
      </c>
      <c r="B50" s="93"/>
      <c r="C50" s="99">
        <f>SUM(C26,C36,C47,C48)</f>
        <v>255000000</v>
      </c>
      <c r="D50" s="93"/>
      <c r="E50" s="98">
        <f>SUM(E26,E36,E47,E48)</f>
        <v>-136000000</v>
      </c>
      <c r="F50" s="98">
        <f>SUM(F26,F36,F47,F48)</f>
        <v>54000000</v>
      </c>
      <c r="G50" s="98">
        <f>SUM(G26,G36,G47,G48)</f>
        <v>159000000</v>
      </c>
      <c r="H50" s="98">
        <f>SUM(H26,H36,H47,H48)</f>
        <v>174000000</v>
      </c>
      <c r="I50" s="1"/>
      <c r="J50" s="99">
        <f>SUM(J26,J36,J47,J48)</f>
        <v>251000000</v>
      </c>
      <c r="K50" s="1"/>
      <c r="L50" s="98">
        <f>SUM(L26,L36,L47,L48)</f>
        <v>-104000000</v>
      </c>
      <c r="M50" s="98">
        <f>SUM(M26,M36,M47,M48)</f>
        <v>440000000</v>
      </c>
      <c r="N50" s="98">
        <f>SUM(N26,N36,N47,N48)</f>
        <v>-408000000</v>
      </c>
      <c r="O50" s="98">
        <f>SUM(O26,O36,O47,O48)</f>
        <v>170000000</v>
      </c>
      <c r="P50" s="1"/>
      <c r="Q50" s="99">
        <f>SUM(Q26,Q36,Q47,Q48)</f>
        <v>98000000</v>
      </c>
    </row>
    <row r="51" spans="1:17" ht="29.1" customHeight="1" x14ac:dyDescent="0.2">
      <c r="A51" s="93" t="s">
        <v>240</v>
      </c>
      <c r="B51" s="93"/>
      <c r="C51" s="99">
        <v>161000000</v>
      </c>
      <c r="D51" s="93"/>
      <c r="E51" s="98">
        <v>416000000</v>
      </c>
      <c r="F51" s="98">
        <v>280000000</v>
      </c>
      <c r="G51" s="98">
        <v>334000000</v>
      </c>
      <c r="H51" s="98">
        <v>493000000</v>
      </c>
      <c r="I51" s="1"/>
      <c r="J51" s="99">
        <v>416000000</v>
      </c>
      <c r="K51" s="1"/>
      <c r="L51" s="98">
        <v>667000000</v>
      </c>
      <c r="M51" s="98">
        <v>563000000</v>
      </c>
      <c r="N51" s="98">
        <v>1003000000</v>
      </c>
      <c r="O51" s="98">
        <v>595000000</v>
      </c>
      <c r="P51" s="1"/>
      <c r="Q51" s="99">
        <v>667000000</v>
      </c>
    </row>
    <row r="52" spans="1:17" ht="29.1" customHeight="1" thickBot="1" x14ac:dyDescent="0.25">
      <c r="A52" s="129" t="s">
        <v>241</v>
      </c>
      <c r="B52" s="121"/>
      <c r="C52" s="137">
        <f>SUM(C50:C51)</f>
        <v>416000000</v>
      </c>
      <c r="D52" s="138"/>
      <c r="E52" s="139">
        <f>SUM(E50:E51)</f>
        <v>280000000</v>
      </c>
      <c r="F52" s="139">
        <f>SUM(F50:F51)</f>
        <v>334000000</v>
      </c>
      <c r="G52" s="139">
        <f>SUM(G50:G51)</f>
        <v>493000000</v>
      </c>
      <c r="H52" s="139">
        <f>SUM(H50:H51)</f>
        <v>667000000</v>
      </c>
      <c r="I52" s="121"/>
      <c r="J52" s="137">
        <f>SUM(J50:J51)</f>
        <v>667000000</v>
      </c>
      <c r="K52" s="1"/>
      <c r="L52" s="139">
        <f>SUM(L50:L51)</f>
        <v>563000000</v>
      </c>
      <c r="M52" s="139">
        <f>SUM(M50:M51)</f>
        <v>1003000000</v>
      </c>
      <c r="N52" s="139">
        <f>SUM(N50:N51)</f>
        <v>595000000</v>
      </c>
      <c r="O52" s="139">
        <f>SUM(O50:O51)</f>
        <v>765000000</v>
      </c>
      <c r="P52" s="1"/>
      <c r="Q52" s="137">
        <f>SUM(Q50:Q51)</f>
        <v>765000000</v>
      </c>
    </row>
    <row r="53" spans="1:17" ht="16.7" customHeight="1" thickTop="1" x14ac:dyDescent="0.2">
      <c r="A53" s="210"/>
      <c r="B53" s="210"/>
      <c r="C53" s="211"/>
      <c r="D53" s="210"/>
      <c r="E53" s="210"/>
      <c r="F53" s="210"/>
      <c r="G53" s="210"/>
      <c r="H53" s="210"/>
      <c r="I53" s="210"/>
      <c r="J53" s="211"/>
      <c r="L53" s="210"/>
      <c r="M53" s="210"/>
      <c r="N53" s="210"/>
      <c r="O53" s="210"/>
      <c r="Q53" s="211"/>
    </row>
    <row r="54" spans="1:17" ht="16.7" customHeight="1" x14ac:dyDescent="0.2">
      <c r="A54" s="95" t="s">
        <v>60</v>
      </c>
      <c r="B54" s="93"/>
      <c r="C54" s="97">
        <f>C26</f>
        <v>95000000</v>
      </c>
      <c r="D54" s="93"/>
      <c r="E54" s="96">
        <f>E26</f>
        <v>-107000000</v>
      </c>
      <c r="F54" s="96">
        <f>F26</f>
        <v>67000000</v>
      </c>
      <c r="G54" s="96">
        <f>G26</f>
        <v>104000000</v>
      </c>
      <c r="H54" s="96">
        <f>H26</f>
        <v>236000000</v>
      </c>
      <c r="I54" s="1"/>
      <c r="J54" s="97">
        <f>J26</f>
        <v>300000000</v>
      </c>
      <c r="K54" s="1"/>
      <c r="L54" s="96">
        <f>L26</f>
        <v>-38000000</v>
      </c>
      <c r="M54" s="96">
        <f>M26</f>
        <v>98000000</v>
      </c>
      <c r="N54" s="96">
        <f>N26</f>
        <v>-30000000</v>
      </c>
      <c r="O54" s="96">
        <f>O26</f>
        <v>253000000</v>
      </c>
      <c r="P54" s="1"/>
      <c r="Q54" s="97">
        <f>Q26</f>
        <v>283000000</v>
      </c>
    </row>
    <row r="55" spans="1:17" ht="16.7" customHeight="1" x14ac:dyDescent="0.2">
      <c r="A55" s="93" t="s">
        <v>221</v>
      </c>
      <c r="B55" s="93"/>
      <c r="C55" s="99">
        <f>C29</f>
        <v>-149000000</v>
      </c>
      <c r="D55" s="93"/>
      <c r="E55" s="98">
        <f t="shared" ref="E55:H57" si="4">E29</f>
        <v>-17000000</v>
      </c>
      <c r="F55" s="98">
        <f t="shared" si="4"/>
        <v>-20000000</v>
      </c>
      <c r="G55" s="98">
        <f t="shared" si="4"/>
        <v>-20000000</v>
      </c>
      <c r="H55" s="98">
        <f t="shared" si="4"/>
        <v>-39000000</v>
      </c>
      <c r="I55" s="1"/>
      <c r="J55" s="99">
        <f>J29</f>
        <v>-96000000</v>
      </c>
      <c r="K55" s="1"/>
      <c r="L55" s="98">
        <f t="shared" ref="L55:O57" si="5">L29</f>
        <v>-33000000</v>
      </c>
      <c r="M55" s="98">
        <f t="shared" si="5"/>
        <v>-43000000</v>
      </c>
      <c r="N55" s="98">
        <f t="shared" si="5"/>
        <v>-43000000</v>
      </c>
      <c r="O55" s="98">
        <f t="shared" si="5"/>
        <v>-60000000</v>
      </c>
      <c r="P55" s="1"/>
      <c r="Q55" s="99">
        <f>Q29</f>
        <v>-179000000</v>
      </c>
    </row>
    <row r="56" spans="1:17" ht="16.7" customHeight="1" x14ac:dyDescent="0.2">
      <c r="A56" s="93" t="s">
        <v>242</v>
      </c>
      <c r="B56" s="93"/>
      <c r="C56" s="99">
        <f>C30</f>
        <v>0</v>
      </c>
      <c r="D56" s="93"/>
      <c r="E56" s="98">
        <f t="shared" si="4"/>
        <v>0</v>
      </c>
      <c r="F56" s="98">
        <f t="shared" si="4"/>
        <v>33000000</v>
      </c>
      <c r="G56" s="98">
        <f t="shared" si="4"/>
        <v>0</v>
      </c>
      <c r="H56" s="98">
        <f t="shared" si="4"/>
        <v>0</v>
      </c>
      <c r="I56" s="1"/>
      <c r="J56" s="99">
        <f>J30</f>
        <v>33000000</v>
      </c>
      <c r="K56" s="1"/>
      <c r="L56" s="98">
        <f t="shared" si="5"/>
        <v>0</v>
      </c>
      <c r="M56" s="98">
        <f t="shared" si="5"/>
        <v>12000000</v>
      </c>
      <c r="N56" s="98">
        <f t="shared" si="5"/>
        <v>0</v>
      </c>
      <c r="O56" s="98">
        <f t="shared" si="5"/>
        <v>1000000</v>
      </c>
      <c r="P56" s="1"/>
      <c r="Q56" s="99">
        <f>Q30</f>
        <v>13000000</v>
      </c>
    </row>
    <row r="57" spans="1:17" ht="16.7" customHeight="1" x14ac:dyDescent="0.2">
      <c r="A57" s="93" t="s">
        <v>223</v>
      </c>
      <c r="B57" s="93"/>
      <c r="C57" s="99">
        <f>C31</f>
        <v>-39000000</v>
      </c>
      <c r="D57" s="93"/>
      <c r="E57" s="98">
        <f t="shared" si="4"/>
        <v>-8000000</v>
      </c>
      <c r="F57" s="98">
        <f t="shared" si="4"/>
        <v>-7000000</v>
      </c>
      <c r="G57" s="98">
        <f t="shared" si="4"/>
        <v>-11000000</v>
      </c>
      <c r="H57" s="98">
        <f t="shared" si="4"/>
        <v>-10000000</v>
      </c>
      <c r="I57" s="1"/>
      <c r="J57" s="99">
        <f>J31</f>
        <v>-36000000</v>
      </c>
      <c r="K57" s="1"/>
      <c r="L57" s="98">
        <f t="shared" si="5"/>
        <v>-6000000</v>
      </c>
      <c r="M57" s="98">
        <f t="shared" si="5"/>
        <v>-8000000</v>
      </c>
      <c r="N57" s="98">
        <f t="shared" si="5"/>
        <v>-17000000</v>
      </c>
      <c r="O57" s="98">
        <f t="shared" si="5"/>
        <v>-14000000</v>
      </c>
      <c r="P57" s="1"/>
      <c r="Q57" s="99">
        <f>Q31</f>
        <v>-45000000</v>
      </c>
    </row>
    <row r="58" spans="1:17" ht="16.7" customHeight="1" x14ac:dyDescent="0.2">
      <c r="A58" s="93" t="s">
        <v>243</v>
      </c>
      <c r="B58" s="93"/>
      <c r="C58" s="99">
        <v>0</v>
      </c>
      <c r="D58" s="93"/>
      <c r="E58" s="98">
        <v>0</v>
      </c>
      <c r="F58" s="98">
        <v>0</v>
      </c>
      <c r="G58" s="98">
        <v>0</v>
      </c>
      <c r="H58" s="98">
        <v>0</v>
      </c>
      <c r="I58" s="1"/>
      <c r="J58" s="99">
        <v>0</v>
      </c>
      <c r="K58" s="1"/>
      <c r="L58" s="98">
        <v>0</v>
      </c>
      <c r="M58" s="98">
        <v>10000000</v>
      </c>
      <c r="N58" s="98">
        <v>30000000</v>
      </c>
      <c r="O58" s="98">
        <v>50000000</v>
      </c>
      <c r="P58" s="1"/>
      <c r="Q58" s="99">
        <f>SUM(L58:O58)</f>
        <v>90000000</v>
      </c>
    </row>
    <row r="59" spans="1:17" ht="16.7" customHeight="1" x14ac:dyDescent="0.2">
      <c r="A59" s="128" t="s">
        <v>244</v>
      </c>
      <c r="B59" s="93"/>
      <c r="C59" s="132">
        <v>-1000000</v>
      </c>
      <c r="D59" s="133"/>
      <c r="E59" s="134">
        <v>-12000000</v>
      </c>
      <c r="F59" s="134">
        <v>-4000000</v>
      </c>
      <c r="G59" s="134">
        <v>0</v>
      </c>
      <c r="H59" s="134">
        <v>0</v>
      </c>
      <c r="I59" s="1"/>
      <c r="J59" s="132">
        <v>-16000000</v>
      </c>
      <c r="K59" s="1"/>
      <c r="L59" s="134">
        <v>0</v>
      </c>
      <c r="M59" s="134">
        <v>-14000000</v>
      </c>
      <c r="N59" s="134">
        <v>0</v>
      </c>
      <c r="O59" s="134">
        <v>0</v>
      </c>
      <c r="P59" s="1"/>
      <c r="Q59" s="132">
        <f>SUM(L59:O59)</f>
        <v>-14000000</v>
      </c>
    </row>
    <row r="60" spans="1:17" x14ac:dyDescent="0.2">
      <c r="A60" s="129" t="s">
        <v>245</v>
      </c>
      <c r="B60" s="121"/>
      <c r="C60" s="137">
        <f>SUM(C54:C59)</f>
        <v>-94000000</v>
      </c>
      <c r="D60" s="138"/>
      <c r="E60" s="139">
        <f>SUM(E54:E59)</f>
        <v>-144000000</v>
      </c>
      <c r="F60" s="139">
        <f>SUM(F54:F59)</f>
        <v>69000000</v>
      </c>
      <c r="G60" s="139">
        <f>SUM(G54:G59)</f>
        <v>73000000</v>
      </c>
      <c r="H60" s="139">
        <f>SUM(H54:H59)</f>
        <v>187000000</v>
      </c>
      <c r="I60" s="121"/>
      <c r="J60" s="137">
        <f>SUM(J54:J59)</f>
        <v>185000000</v>
      </c>
      <c r="K60" s="1"/>
      <c r="L60" s="139">
        <f>SUM(L54:L59)</f>
        <v>-77000000</v>
      </c>
      <c r="M60" s="139">
        <f>SUM(M54:M59)</f>
        <v>55000000</v>
      </c>
      <c r="N60" s="139">
        <f>SUM(N54:N59)</f>
        <v>-60000000</v>
      </c>
      <c r="O60" s="139">
        <f>SUM(O54:O59)</f>
        <v>230000000</v>
      </c>
      <c r="P60" s="1"/>
      <c r="Q60" s="137">
        <f>SUM(Q54:Q59)</f>
        <v>148000000</v>
      </c>
    </row>
    <row r="61" spans="1:17" ht="16.7" customHeight="1" x14ac:dyDescent="0.2">
      <c r="A61" s="93" t="s">
        <v>247</v>
      </c>
      <c r="B61" s="93"/>
      <c r="C61" s="99">
        <v>0</v>
      </c>
      <c r="D61" s="93"/>
      <c r="E61" s="98">
        <v>0</v>
      </c>
      <c r="F61" s="98">
        <v>0</v>
      </c>
      <c r="G61" s="98">
        <v>0</v>
      </c>
      <c r="H61" s="98">
        <v>0</v>
      </c>
      <c r="I61" s="1"/>
      <c r="J61" s="99">
        <f>SUM(E61,F61,G61,H61,)</f>
        <v>0</v>
      </c>
      <c r="K61" s="1"/>
      <c r="L61" s="98">
        <v>1000000</v>
      </c>
      <c r="M61" s="98">
        <v>3000000</v>
      </c>
      <c r="N61" s="98">
        <v>15000000</v>
      </c>
      <c r="O61" s="98">
        <v>14000000</v>
      </c>
      <c r="P61" s="1"/>
      <c r="Q61" s="99">
        <f>SUM(L61:O61)</f>
        <v>33000000</v>
      </c>
    </row>
    <row r="62" spans="1:17" ht="16.7" customHeight="1" x14ac:dyDescent="0.2">
      <c r="A62" s="93" t="s">
        <v>248</v>
      </c>
      <c r="B62" s="93"/>
      <c r="C62" s="99">
        <v>0</v>
      </c>
      <c r="D62" s="93"/>
      <c r="E62" s="98">
        <v>0</v>
      </c>
      <c r="F62" s="98">
        <v>0</v>
      </c>
      <c r="G62" s="98">
        <v>0</v>
      </c>
      <c r="H62" s="98">
        <v>0</v>
      </c>
      <c r="I62" s="1"/>
      <c r="J62" s="99">
        <f>SUM(E62,F62,G62,H62,)</f>
        <v>0</v>
      </c>
      <c r="K62" s="1"/>
      <c r="L62" s="98">
        <v>0</v>
      </c>
      <c r="M62" s="98">
        <v>0</v>
      </c>
      <c r="N62" s="98">
        <v>0</v>
      </c>
      <c r="O62" s="98">
        <v>-5000000</v>
      </c>
      <c r="P62" s="1"/>
      <c r="Q62" s="99">
        <f>SUM(L62:O62)</f>
        <v>-5000000</v>
      </c>
    </row>
    <row r="63" spans="1:17" ht="16.7" customHeight="1" x14ac:dyDescent="0.2">
      <c r="A63" s="93" t="s">
        <v>249</v>
      </c>
      <c r="B63" s="93"/>
      <c r="C63" s="99">
        <v>0</v>
      </c>
      <c r="D63" s="93"/>
      <c r="E63" s="98">
        <v>0</v>
      </c>
      <c r="F63" s="98">
        <v>0</v>
      </c>
      <c r="G63" s="98">
        <v>0</v>
      </c>
      <c r="H63" s="98">
        <v>0</v>
      </c>
      <c r="I63" s="1"/>
      <c r="J63" s="99">
        <f>SUM(E63,F63,G63,H63,)</f>
        <v>0</v>
      </c>
      <c r="K63" s="1"/>
      <c r="L63" s="98">
        <v>0</v>
      </c>
      <c r="M63" s="98">
        <v>0</v>
      </c>
      <c r="N63" s="98">
        <v>0</v>
      </c>
      <c r="O63" s="98">
        <v>-26000000</v>
      </c>
      <c r="P63" s="1"/>
      <c r="Q63" s="99">
        <f>SUM(L63:O63)</f>
        <v>-26000000</v>
      </c>
    </row>
    <row r="64" spans="1:17" ht="16.7" customHeight="1" x14ac:dyDescent="0.2">
      <c r="A64" s="93" t="s">
        <v>250</v>
      </c>
      <c r="B64" s="93"/>
      <c r="C64" s="99">
        <v>0</v>
      </c>
      <c r="D64" s="93"/>
      <c r="E64" s="98">
        <v>0</v>
      </c>
      <c r="F64" s="98">
        <v>0</v>
      </c>
      <c r="G64" s="98">
        <v>0</v>
      </c>
      <c r="H64" s="98">
        <v>0</v>
      </c>
      <c r="I64" s="1"/>
      <c r="J64" s="99">
        <f>SUM(E64,F64,G64,H64,)</f>
        <v>0</v>
      </c>
      <c r="K64" s="1"/>
      <c r="L64" s="98">
        <v>0</v>
      </c>
      <c r="M64" s="98">
        <v>0</v>
      </c>
      <c r="N64" s="98">
        <v>0</v>
      </c>
      <c r="O64" s="98">
        <v>-31000000</v>
      </c>
      <c r="P64" s="1"/>
      <c r="Q64" s="99">
        <f>SUM(L64:O64)</f>
        <v>-31000000</v>
      </c>
    </row>
    <row r="65" spans="1:17" ht="16.7" customHeight="1" x14ac:dyDescent="0.2">
      <c r="A65" s="93" t="s">
        <v>251</v>
      </c>
      <c r="B65" s="93"/>
      <c r="C65" s="99">
        <v>0</v>
      </c>
      <c r="D65" s="93"/>
      <c r="E65" s="98">
        <v>1000000</v>
      </c>
      <c r="F65" s="98">
        <v>3000000</v>
      </c>
      <c r="G65" s="98">
        <v>7000000</v>
      </c>
      <c r="H65" s="98">
        <v>17000000</v>
      </c>
      <c r="I65" s="1"/>
      <c r="J65" s="99">
        <f>SUM(E65,F65,G65,H65,)</f>
        <v>28000000</v>
      </c>
      <c r="K65" s="1"/>
      <c r="L65" s="98">
        <v>7000000</v>
      </c>
      <c r="M65" s="98">
        <v>2000000</v>
      </c>
      <c r="N65" s="98">
        <v>13000000</v>
      </c>
      <c r="O65" s="98">
        <v>77000000</v>
      </c>
      <c r="P65" s="1"/>
      <c r="Q65" s="99">
        <f>SUM(L65:O65)</f>
        <v>99000000</v>
      </c>
    </row>
    <row r="66" spans="1:17" ht="13.5" thickBot="1" x14ac:dyDescent="0.25">
      <c r="A66" s="129" t="s">
        <v>246</v>
      </c>
      <c r="B66" s="121"/>
      <c r="C66" s="137">
        <f>SUM(C60:C65)</f>
        <v>-94000000</v>
      </c>
      <c r="D66" s="138"/>
      <c r="E66" s="139">
        <f>SUM(E60:E65)</f>
        <v>-143000000</v>
      </c>
      <c r="F66" s="139">
        <f>SUM(F60:F65)</f>
        <v>72000000</v>
      </c>
      <c r="G66" s="139">
        <f>SUM(G60:G65)</f>
        <v>80000000</v>
      </c>
      <c r="H66" s="139">
        <f>SUM(H60:H65)</f>
        <v>204000000</v>
      </c>
      <c r="I66" s="121"/>
      <c r="J66" s="137">
        <f>SUM(J60:J65)</f>
        <v>213000000</v>
      </c>
      <c r="K66" s="1"/>
      <c r="L66" s="139">
        <f>SUM(L60:L65)</f>
        <v>-69000000</v>
      </c>
      <c r="M66" s="139">
        <f>SUM(M60:M65)</f>
        <v>60000000</v>
      </c>
      <c r="N66" s="139">
        <f>SUM(N60:N65)</f>
        <v>-32000000</v>
      </c>
      <c r="O66" s="139">
        <f>SUM(O60:O65)</f>
        <v>259000000</v>
      </c>
      <c r="P66" s="1"/>
      <c r="Q66" s="137">
        <f>SUM(Q60:Q65)</f>
        <v>218000000</v>
      </c>
    </row>
    <row r="67" spans="1:17" ht="13.5" thickTop="1" x14ac:dyDescent="0.2">
      <c r="A67" s="212"/>
      <c r="B67" s="212"/>
      <c r="C67" s="212"/>
      <c r="D67" s="212"/>
      <c r="E67" s="212"/>
      <c r="F67" s="212"/>
      <c r="G67" s="212"/>
      <c r="H67" s="212"/>
      <c r="I67" s="212"/>
      <c r="J67" s="212"/>
      <c r="K67" s="212"/>
      <c r="L67" s="212"/>
      <c r="M67" s="212"/>
      <c r="N67" s="212"/>
      <c r="O67" s="212"/>
      <c r="Q67" s="212"/>
    </row>
    <row r="68" spans="1:17" x14ac:dyDescent="0.2"/>
  </sheetData>
  <hyperlinks>
    <hyperlink ref="R2" location="Index!A1" display="Back" xr:uid="{A3A686D1-EBDE-448F-B41A-AFF39A911037}"/>
  </hyperlinks>
  <pageMargins left="0.75" right="0.75" top="1" bottom="1" header="0.5" footer="0.5"/>
  <pageSetup scale="54" fitToHeight="0" orientation="landscape" r:id="rId1"/>
  <rowBreaks count="1" manualBreakCount="1">
    <brk id="37"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65E4D-8A71-47DE-8248-631992E36D51}">
  <sheetPr>
    <pageSetUpPr fitToPage="1"/>
  </sheetPr>
  <dimension ref="A1:R62"/>
  <sheetViews>
    <sheetView showGridLines="0" zoomScale="80" zoomScaleNormal="80" workbookViewId="0">
      <pane ySplit="6" topLeftCell="A21" activePane="bottomLeft" state="frozen"/>
      <selection pane="bottomLeft"/>
    </sheetView>
  </sheetViews>
  <sheetFormatPr defaultColWidth="0" defaultRowHeight="12.75" zeroHeight="1" x14ac:dyDescent="0.2"/>
  <cols>
    <col min="1" max="1" width="7" style="1" customWidth="1"/>
    <col min="2" max="2" width="39.85546875" style="1" customWidth="1"/>
    <col min="3" max="6" width="12.85546875" style="1" customWidth="1"/>
    <col min="7" max="7" width="0.85546875" style="1" customWidth="1"/>
    <col min="8" max="8" width="12.85546875" style="1" customWidth="1"/>
    <col min="9" max="9" width="1" style="1" customWidth="1"/>
    <col min="10" max="11" width="12.85546875" style="1" customWidth="1"/>
    <col min="12" max="13" width="13.7109375" style="1" customWidth="1"/>
    <col min="14" max="14" width="1" style="1" customWidth="1"/>
    <col min="15" max="16" width="13.7109375" style="1" customWidth="1"/>
    <col min="17" max="18" width="0" style="1" hidden="1" customWidth="1"/>
    <col min="19" max="16384" width="13.7109375" style="1" hidden="1"/>
  </cols>
  <sheetData>
    <row r="1" spans="1:16" x14ac:dyDescent="0.2"/>
    <row r="2" spans="1:16" x14ac:dyDescent="0.2">
      <c r="L2" s="2"/>
      <c r="P2" s="32" t="s">
        <v>9</v>
      </c>
    </row>
    <row r="3" spans="1:16" x14ac:dyDescent="0.2"/>
    <row r="4" spans="1:16" x14ac:dyDescent="0.2"/>
    <row r="5" spans="1:16" ht="12.75" customHeight="1" x14ac:dyDescent="0.25">
      <c r="A5" s="218" t="s">
        <v>61</v>
      </c>
      <c r="B5" s="219"/>
    </row>
    <row r="6" spans="1:16" x14ac:dyDescent="0.2">
      <c r="A6" s="227" t="s">
        <v>19</v>
      </c>
      <c r="B6" s="228"/>
      <c r="C6" s="3" t="s">
        <v>122</v>
      </c>
      <c r="D6" s="3" t="s">
        <v>123</v>
      </c>
      <c r="E6" s="3" t="s">
        <v>124</v>
      </c>
      <c r="F6" s="3" t="s">
        <v>125</v>
      </c>
      <c r="H6" s="4" t="s">
        <v>126</v>
      </c>
      <c r="J6" s="3" t="s">
        <v>127</v>
      </c>
      <c r="K6" s="3" t="s">
        <v>128</v>
      </c>
      <c r="L6" s="3" t="s">
        <v>129</v>
      </c>
      <c r="M6" s="3" t="s">
        <v>130</v>
      </c>
      <c r="O6" s="4" t="s">
        <v>131</v>
      </c>
    </row>
    <row r="7" spans="1:16" x14ac:dyDescent="0.2">
      <c r="A7" s="225" t="s">
        <v>199</v>
      </c>
      <c r="B7" s="226"/>
      <c r="C7" s="5"/>
      <c r="D7" s="5"/>
      <c r="E7" s="5"/>
      <c r="F7" s="5"/>
      <c r="H7" s="6"/>
      <c r="J7" s="5"/>
      <c r="K7" s="5"/>
      <c r="L7" s="5"/>
      <c r="M7" s="5"/>
      <c r="O7" s="6"/>
    </row>
    <row r="8" spans="1:16" ht="12.75" customHeight="1" x14ac:dyDescent="0.2">
      <c r="A8" s="229" t="s">
        <v>62</v>
      </c>
      <c r="B8" s="229"/>
      <c r="C8" s="159"/>
      <c r="D8" s="159"/>
      <c r="E8" s="159"/>
      <c r="F8" s="159"/>
      <c r="G8" s="159"/>
      <c r="H8" s="158"/>
      <c r="I8" s="159"/>
      <c r="J8" s="159"/>
      <c r="K8" s="159"/>
      <c r="L8" s="159"/>
      <c r="M8" s="159"/>
      <c r="N8" s="159"/>
      <c r="O8" s="158"/>
    </row>
    <row r="9" spans="1:16" ht="13.5" thickBot="1" x14ac:dyDescent="0.25">
      <c r="A9" s="160"/>
      <c r="B9" s="160" t="s">
        <v>64</v>
      </c>
      <c r="C9" s="206">
        <v>931000000</v>
      </c>
      <c r="D9" s="206">
        <v>1244000000</v>
      </c>
      <c r="E9" s="206">
        <v>1048000000</v>
      </c>
      <c r="F9" s="206">
        <v>1730000000</v>
      </c>
      <c r="G9" s="160"/>
      <c r="H9" s="161">
        <v>4951000000</v>
      </c>
      <c r="I9" s="159"/>
      <c r="J9" s="162">
        <v>1428400000</v>
      </c>
      <c r="K9" s="162">
        <v>1947000000</v>
      </c>
      <c r="L9" s="106">
        <v>771000000</v>
      </c>
      <c r="M9" s="162">
        <v>1571400000</v>
      </c>
      <c r="N9" s="159"/>
      <c r="O9" s="161">
        <f>SUM(J9:M9)</f>
        <v>5717800000</v>
      </c>
    </row>
    <row r="10" spans="1:16" ht="13.5" thickTop="1" x14ac:dyDescent="0.2">
      <c r="A10" s="163"/>
      <c r="B10" s="163"/>
      <c r="C10" s="163"/>
      <c r="D10" s="163"/>
      <c r="E10" s="163"/>
      <c r="F10" s="163"/>
      <c r="G10" s="163"/>
      <c r="H10" s="164"/>
      <c r="I10" s="159"/>
      <c r="J10" s="163"/>
      <c r="K10" s="163"/>
      <c r="L10" s="163"/>
      <c r="M10" s="163"/>
      <c r="N10" s="159"/>
      <c r="O10" s="164"/>
    </row>
    <row r="11" spans="1:16" ht="12.75" customHeight="1" x14ac:dyDescent="0.2">
      <c r="A11" s="229" t="s">
        <v>65</v>
      </c>
      <c r="B11" s="229"/>
      <c r="C11" s="159"/>
      <c r="D11" s="159"/>
      <c r="E11" s="159"/>
      <c r="F11" s="159"/>
      <c r="G11" s="159"/>
      <c r="H11" s="158"/>
      <c r="I11" s="159"/>
      <c r="J11" s="159"/>
      <c r="K11" s="159"/>
      <c r="L11" s="159"/>
      <c r="M11" s="159"/>
      <c r="N11" s="159"/>
      <c r="O11" s="158"/>
    </row>
    <row r="12" spans="1:16" ht="13.5" thickBot="1" x14ac:dyDescent="0.25">
      <c r="A12" s="160"/>
      <c r="B12" s="160" t="s">
        <v>64</v>
      </c>
      <c r="C12" s="162">
        <v>530000000</v>
      </c>
      <c r="D12" s="162">
        <v>657000000</v>
      </c>
      <c r="E12" s="162">
        <v>390000000</v>
      </c>
      <c r="F12" s="162">
        <v>683000000</v>
      </c>
      <c r="G12" s="160"/>
      <c r="H12" s="161">
        <v>2259000000</v>
      </c>
      <c r="I12" s="159"/>
      <c r="J12" s="162">
        <v>406000000</v>
      </c>
      <c r="K12" s="162">
        <v>372000000</v>
      </c>
      <c r="L12" s="106">
        <v>282000000</v>
      </c>
      <c r="M12" s="162">
        <v>621000000</v>
      </c>
      <c r="N12" s="159"/>
      <c r="O12" s="161">
        <f>SUM(J12:M12)</f>
        <v>1681000000</v>
      </c>
    </row>
    <row r="13" spans="1:16" ht="13.5" thickTop="1" x14ac:dyDescent="0.2">
      <c r="A13" s="163"/>
      <c r="B13" s="163"/>
      <c r="C13" s="163"/>
      <c r="D13" s="163"/>
      <c r="E13" s="163"/>
      <c r="F13" s="163"/>
      <c r="G13" s="163"/>
      <c r="H13" s="164"/>
      <c r="I13" s="159"/>
      <c r="J13" s="163"/>
      <c r="K13" s="163"/>
      <c r="L13" s="163"/>
      <c r="M13" s="163"/>
      <c r="N13" s="159"/>
      <c r="O13" s="164"/>
    </row>
    <row r="14" spans="1:16" ht="12.75" customHeight="1" x14ac:dyDescent="0.2">
      <c r="A14" s="229" t="s">
        <v>66</v>
      </c>
      <c r="B14" s="229"/>
      <c r="C14" s="159"/>
      <c r="D14" s="159"/>
      <c r="E14" s="159"/>
      <c r="F14" s="159"/>
      <c r="G14" s="159"/>
      <c r="H14" s="158"/>
      <c r="I14" s="159"/>
      <c r="J14" s="159"/>
      <c r="K14" s="159"/>
      <c r="L14" s="159"/>
      <c r="M14" s="159"/>
      <c r="N14" s="159"/>
      <c r="O14" s="158"/>
    </row>
    <row r="15" spans="1:16" ht="13.5" thickBot="1" x14ac:dyDescent="0.25">
      <c r="A15" s="160"/>
      <c r="B15" s="160" t="s">
        <v>64</v>
      </c>
      <c r="C15" s="162">
        <v>401000000</v>
      </c>
      <c r="D15" s="162">
        <v>587000000</v>
      </c>
      <c r="E15" s="162">
        <v>657000000</v>
      </c>
      <c r="F15" s="162">
        <v>1047000000</v>
      </c>
      <c r="G15" s="160"/>
      <c r="H15" s="161">
        <v>2692000000</v>
      </c>
      <c r="I15" s="159"/>
      <c r="J15" s="162">
        <v>1023000000</v>
      </c>
      <c r="K15" s="162">
        <v>1575000000</v>
      </c>
      <c r="L15" s="106">
        <v>489000000</v>
      </c>
      <c r="M15" s="162">
        <v>950000000</v>
      </c>
      <c r="N15" s="159"/>
      <c r="O15" s="161">
        <f>SUM(J15:M15)</f>
        <v>4037000000</v>
      </c>
    </row>
    <row r="16" spans="1:16" ht="13.5" thickTop="1" x14ac:dyDescent="0.2">
      <c r="A16" s="165"/>
      <c r="B16" s="165"/>
      <c r="C16" s="167"/>
      <c r="D16" s="167"/>
      <c r="E16" s="167"/>
      <c r="F16" s="167"/>
      <c r="G16" s="165"/>
      <c r="H16" s="166"/>
      <c r="I16" s="159"/>
      <c r="J16" s="167"/>
      <c r="K16" s="167"/>
      <c r="L16" s="167"/>
      <c r="M16" s="167"/>
      <c r="N16" s="159"/>
      <c r="O16" s="166"/>
    </row>
    <row r="17" spans="1:15" ht="12.75" customHeight="1" x14ac:dyDescent="0.2">
      <c r="A17" s="224" t="s">
        <v>67</v>
      </c>
      <c r="B17" s="224"/>
      <c r="C17" s="170">
        <v>0.92</v>
      </c>
      <c r="D17" s="170">
        <v>0.89</v>
      </c>
      <c r="E17" s="170">
        <v>0.98</v>
      </c>
      <c r="F17" s="170">
        <v>0.96</v>
      </c>
      <c r="G17" s="169"/>
      <c r="H17" s="168">
        <v>0.94</v>
      </c>
      <c r="I17" s="159"/>
      <c r="J17" s="170">
        <v>0.94</v>
      </c>
      <c r="K17" s="170">
        <v>0.99</v>
      </c>
      <c r="L17" s="147">
        <v>0.91</v>
      </c>
      <c r="M17" s="171">
        <v>0.93</v>
      </c>
      <c r="N17" s="159"/>
      <c r="O17" s="168">
        <v>0.95</v>
      </c>
    </row>
    <row r="18" spans="1:15" x14ac:dyDescent="0.2">
      <c r="A18" s="7"/>
      <c r="B18" s="7"/>
      <c r="C18" s="141"/>
      <c r="D18" s="141"/>
      <c r="E18" s="141"/>
      <c r="F18" s="141"/>
      <c r="G18" s="7"/>
      <c r="H18" s="140"/>
      <c r="J18" s="141"/>
      <c r="K18" s="141"/>
      <c r="L18" s="141"/>
      <c r="M18" s="141"/>
      <c r="O18" s="140"/>
    </row>
    <row r="19" spans="1:15" x14ac:dyDescent="0.2">
      <c r="A19" s="225" t="s">
        <v>200</v>
      </c>
      <c r="B19" s="226"/>
      <c r="C19" s="93"/>
      <c r="D19" s="93"/>
      <c r="E19" s="93"/>
      <c r="F19" s="93"/>
      <c r="G19" s="93"/>
      <c r="H19" s="140"/>
      <c r="I19" s="93"/>
      <c r="J19" s="93"/>
      <c r="K19" s="93"/>
      <c r="L19" s="93"/>
      <c r="M19" s="141"/>
      <c r="O19" s="140"/>
    </row>
    <row r="20" spans="1:15" ht="13.5" thickBot="1" x14ac:dyDescent="0.25">
      <c r="A20" s="222" t="s">
        <v>62</v>
      </c>
      <c r="B20" s="223"/>
      <c r="C20" s="142">
        <v>836</v>
      </c>
      <c r="D20" s="142">
        <v>1142</v>
      </c>
      <c r="E20" s="142">
        <v>928</v>
      </c>
      <c r="F20" s="142">
        <v>1422</v>
      </c>
      <c r="G20" s="142">
        <v>1293</v>
      </c>
      <c r="H20" s="143">
        <f>SUM(C20:F20)</f>
        <v>4328</v>
      </c>
      <c r="I20" s="144">
        <v>738</v>
      </c>
      <c r="J20" s="142">
        <v>1293</v>
      </c>
      <c r="K20" s="142">
        <v>1887</v>
      </c>
      <c r="L20" s="142">
        <v>738</v>
      </c>
      <c r="M20" s="142">
        <v>1527</v>
      </c>
      <c r="O20" s="143">
        <f>SUM(J20:M20)</f>
        <v>5445</v>
      </c>
    </row>
    <row r="21" spans="1:15" ht="13.5" thickTop="1" x14ac:dyDescent="0.2">
      <c r="A21" s="108"/>
      <c r="B21" s="108"/>
      <c r="C21" s="108"/>
      <c r="D21" s="108"/>
      <c r="E21" s="108"/>
      <c r="F21" s="108"/>
      <c r="G21" s="108"/>
      <c r="H21" s="109"/>
      <c r="I21" s="93"/>
      <c r="J21" s="108"/>
      <c r="K21" s="108"/>
      <c r="L21" s="93"/>
      <c r="M21" s="141"/>
      <c r="O21" s="109"/>
    </row>
    <row r="22" spans="1:15" ht="13.5" thickBot="1" x14ac:dyDescent="0.25">
      <c r="A22" s="222" t="s">
        <v>65</v>
      </c>
      <c r="B22" s="223"/>
      <c r="C22" s="142">
        <v>496</v>
      </c>
      <c r="D22" s="142">
        <v>602</v>
      </c>
      <c r="E22" s="142">
        <v>349</v>
      </c>
      <c r="F22" s="142">
        <v>584</v>
      </c>
      <c r="G22" s="142"/>
      <c r="H22" s="143">
        <f>SUM(C22:F22)</f>
        <v>2031</v>
      </c>
      <c r="I22" s="144"/>
      <c r="J22" s="142">
        <v>367</v>
      </c>
      <c r="K22" s="142">
        <v>346</v>
      </c>
      <c r="L22" s="142">
        <v>264</v>
      </c>
      <c r="M22" s="142">
        <v>621</v>
      </c>
      <c r="O22" s="143">
        <f>SUM(J22:M22)</f>
        <v>1598</v>
      </c>
    </row>
    <row r="23" spans="1:15" ht="13.5" thickTop="1" x14ac:dyDescent="0.2">
      <c r="A23" s="108"/>
      <c r="B23" s="108"/>
      <c r="C23" s="108"/>
      <c r="D23" s="108"/>
      <c r="E23" s="108"/>
      <c r="F23" s="108"/>
      <c r="G23" s="108"/>
      <c r="H23" s="109"/>
      <c r="I23" s="93"/>
      <c r="J23" s="108"/>
      <c r="K23" s="108"/>
      <c r="L23" s="93"/>
      <c r="M23" s="141"/>
      <c r="O23" s="109"/>
    </row>
    <row r="24" spans="1:15" ht="13.5" thickBot="1" x14ac:dyDescent="0.25">
      <c r="A24" s="222" t="s">
        <v>66</v>
      </c>
      <c r="B24" s="223"/>
      <c r="C24" s="142">
        <v>340</v>
      </c>
      <c r="D24" s="142">
        <v>540</v>
      </c>
      <c r="E24" s="142">
        <v>579</v>
      </c>
      <c r="F24" s="142">
        <v>838</v>
      </c>
      <c r="G24" s="142"/>
      <c r="H24" s="143">
        <f>SUM(C24:F24)</f>
        <v>2297</v>
      </c>
      <c r="I24" s="144"/>
      <c r="J24" s="142">
        <v>926</v>
      </c>
      <c r="K24" s="142">
        <v>1541</v>
      </c>
      <c r="L24" s="142">
        <v>474</v>
      </c>
      <c r="M24" s="142">
        <v>906</v>
      </c>
      <c r="O24" s="143">
        <f>SUM(J24:M24)</f>
        <v>3847</v>
      </c>
    </row>
    <row r="25" spans="1:15" ht="13.5" thickTop="1" x14ac:dyDescent="0.2">
      <c r="A25" s="108"/>
      <c r="B25" s="108"/>
      <c r="C25" s="108"/>
      <c r="D25" s="108"/>
      <c r="E25" s="108"/>
      <c r="F25" s="108"/>
      <c r="G25" s="108"/>
      <c r="H25" s="109"/>
      <c r="I25" s="93"/>
      <c r="J25" s="108"/>
      <c r="K25" s="108"/>
      <c r="L25" s="93"/>
      <c r="M25" s="141"/>
      <c r="O25" s="109"/>
    </row>
    <row r="26" spans="1:15" x14ac:dyDescent="0.2">
      <c r="H26" s="9"/>
      <c r="O26" s="9"/>
    </row>
    <row r="27" spans="1:15" ht="12.75" customHeight="1" x14ac:dyDescent="0.2">
      <c r="A27" s="225" t="s">
        <v>68</v>
      </c>
      <c r="B27" s="225"/>
      <c r="C27" s="93"/>
      <c r="D27" s="93"/>
      <c r="E27" s="93"/>
      <c r="F27" s="93"/>
      <c r="G27" s="93"/>
      <c r="H27" s="94"/>
      <c r="I27" s="93"/>
      <c r="J27" s="93"/>
      <c r="K27" s="93"/>
      <c r="L27" s="95"/>
      <c r="O27" s="9"/>
    </row>
    <row r="28" spans="1:15" x14ac:dyDescent="0.2">
      <c r="A28" s="93"/>
      <c r="B28" s="93" t="s">
        <v>63</v>
      </c>
      <c r="C28" s="181">
        <v>52500</v>
      </c>
      <c r="D28" s="181">
        <v>52200</v>
      </c>
      <c r="E28" s="181">
        <v>52500</v>
      </c>
      <c r="F28" s="181">
        <v>52600</v>
      </c>
      <c r="G28" s="181"/>
      <c r="H28" s="182">
        <f>F28</f>
        <v>52600</v>
      </c>
      <c r="I28" s="152">
        <v>0</v>
      </c>
      <c r="J28" s="181">
        <v>47600</v>
      </c>
      <c r="K28" s="181">
        <v>47300</v>
      </c>
      <c r="L28" s="181">
        <v>49600</v>
      </c>
      <c r="M28" s="181">
        <v>48400</v>
      </c>
      <c r="N28" s="93"/>
      <c r="O28" s="182">
        <f>M28</f>
        <v>48400</v>
      </c>
    </row>
    <row r="29" spans="1:15" x14ac:dyDescent="0.2">
      <c r="A29" s="93"/>
      <c r="B29" s="93" t="s">
        <v>201</v>
      </c>
      <c r="C29" s="181">
        <v>7000</v>
      </c>
      <c r="D29" s="181">
        <v>6600</v>
      </c>
      <c r="E29" s="181">
        <v>6600</v>
      </c>
      <c r="F29" s="181">
        <v>6500</v>
      </c>
      <c r="G29" s="181"/>
      <c r="H29" s="182">
        <f>F29</f>
        <v>6500</v>
      </c>
      <c r="I29" s="152"/>
      <c r="J29" s="181">
        <v>6300</v>
      </c>
      <c r="K29" s="181">
        <v>6200</v>
      </c>
      <c r="L29" s="181">
        <v>6100</v>
      </c>
      <c r="M29" s="181">
        <v>6200</v>
      </c>
      <c r="N29" s="93"/>
      <c r="O29" s="182">
        <f>M29</f>
        <v>6200</v>
      </c>
    </row>
    <row r="30" spans="1:15" x14ac:dyDescent="0.2">
      <c r="A30" s="93"/>
      <c r="B30" s="93" t="s">
        <v>79</v>
      </c>
      <c r="C30" s="181">
        <v>2900</v>
      </c>
      <c r="D30" s="181">
        <v>3000</v>
      </c>
      <c r="E30" s="181">
        <v>3200</v>
      </c>
      <c r="F30" s="181">
        <v>3400</v>
      </c>
      <c r="G30" s="181"/>
      <c r="H30" s="182">
        <f>F30</f>
        <v>3400</v>
      </c>
      <c r="I30" s="152">
        <v>0</v>
      </c>
      <c r="J30" s="181">
        <v>3500</v>
      </c>
      <c r="K30" s="181">
        <v>3500</v>
      </c>
      <c r="L30" s="181">
        <v>3500</v>
      </c>
      <c r="M30" s="181">
        <v>3500</v>
      </c>
      <c r="N30" s="93"/>
      <c r="O30" s="182">
        <f>M30</f>
        <v>3500</v>
      </c>
    </row>
    <row r="31" spans="1:15" x14ac:dyDescent="0.2">
      <c r="A31" s="93"/>
      <c r="B31" s="173" t="s">
        <v>70</v>
      </c>
      <c r="C31" s="181">
        <v>7200</v>
      </c>
      <c r="D31" s="181">
        <v>7200</v>
      </c>
      <c r="E31" s="181">
        <v>6900</v>
      </c>
      <c r="F31" s="181">
        <v>7200</v>
      </c>
      <c r="G31" s="181"/>
      <c r="H31" s="182">
        <f>F31</f>
        <v>7200</v>
      </c>
      <c r="I31" s="152">
        <v>0</v>
      </c>
      <c r="J31" s="181">
        <v>9400</v>
      </c>
      <c r="K31" s="181">
        <v>9900</v>
      </c>
      <c r="L31" s="181">
        <v>9900</v>
      </c>
      <c r="M31" s="181">
        <v>10100</v>
      </c>
      <c r="N31" s="93"/>
      <c r="O31" s="182">
        <f>M31</f>
        <v>10100</v>
      </c>
    </row>
    <row r="32" spans="1:15" x14ac:dyDescent="0.2">
      <c r="A32" s="148"/>
      <c r="B32" s="205" t="s">
        <v>69</v>
      </c>
      <c r="C32" s="183">
        <v>20400</v>
      </c>
      <c r="D32" s="183">
        <v>19900</v>
      </c>
      <c r="E32" s="183">
        <v>20500</v>
      </c>
      <c r="F32" s="183">
        <v>20700</v>
      </c>
      <c r="G32" s="183"/>
      <c r="H32" s="184">
        <f>F32</f>
        <v>20700</v>
      </c>
      <c r="I32" s="153">
        <v>0</v>
      </c>
      <c r="J32" s="183">
        <v>19000</v>
      </c>
      <c r="K32" s="183">
        <v>17600</v>
      </c>
      <c r="L32" s="183">
        <v>14900</v>
      </c>
      <c r="M32" s="183">
        <v>13800</v>
      </c>
      <c r="N32" s="93"/>
      <c r="O32" s="184">
        <f>M32</f>
        <v>13800</v>
      </c>
    </row>
    <row r="33" spans="1:15" ht="13.5" thickBot="1" x14ac:dyDescent="0.25">
      <c r="A33" s="105"/>
      <c r="B33" s="105" t="s">
        <v>64</v>
      </c>
      <c r="C33" s="185">
        <f>SUM(C28:C32)</f>
        <v>90000</v>
      </c>
      <c r="D33" s="185">
        <f>SUM(D28:D32)</f>
        <v>88900</v>
      </c>
      <c r="E33" s="185">
        <f>SUM(E28:E32)</f>
        <v>89700</v>
      </c>
      <c r="F33" s="185">
        <f>SUM(F28:F32)</f>
        <v>90400</v>
      </c>
      <c r="G33" s="185"/>
      <c r="H33" s="186">
        <f>SUM(H28:H32)</f>
        <v>90400</v>
      </c>
      <c r="I33" s="154"/>
      <c r="J33" s="185">
        <f>SUM(J28:J32)</f>
        <v>85800</v>
      </c>
      <c r="K33" s="185">
        <f>SUM(K28:K32)</f>
        <v>84500</v>
      </c>
      <c r="L33" s="185">
        <f>(SUM(L28:L32))</f>
        <v>84000</v>
      </c>
      <c r="M33" s="185">
        <f>SUM(M28:M32)</f>
        <v>82000</v>
      </c>
      <c r="N33" s="93"/>
      <c r="O33" s="186">
        <f>SUM(O28:O32)</f>
        <v>82000</v>
      </c>
    </row>
    <row r="34" spans="1:15" ht="13.5" thickTop="1" x14ac:dyDescent="0.2">
      <c r="A34" s="93"/>
      <c r="B34" s="93" t="s">
        <v>205</v>
      </c>
      <c r="C34" s="203">
        <v>0.55000000000000004</v>
      </c>
      <c r="D34" s="203">
        <v>0.55000000000000004</v>
      </c>
      <c r="E34" s="203">
        <v>0.55000000000000004</v>
      </c>
      <c r="F34" s="203">
        <v>0.55000000000000004</v>
      </c>
      <c r="G34" s="203" t="s">
        <v>206</v>
      </c>
      <c r="H34" s="204">
        <v>0.55000000000000004</v>
      </c>
      <c r="I34" s="203"/>
      <c r="J34" s="203">
        <v>0.55000000000000004</v>
      </c>
      <c r="K34" s="203">
        <v>0.53</v>
      </c>
      <c r="L34" s="203">
        <v>0.5</v>
      </c>
      <c r="M34" s="203">
        <v>0.49</v>
      </c>
      <c r="N34" s="203"/>
      <c r="O34" s="204">
        <v>0.49</v>
      </c>
    </row>
    <row r="35" spans="1:15" x14ac:dyDescent="0.2">
      <c r="A35" s="93"/>
      <c r="B35" s="93"/>
      <c r="C35" s="157"/>
      <c r="D35" s="157"/>
      <c r="E35" s="157"/>
      <c r="F35" s="157"/>
      <c r="G35" s="93"/>
      <c r="H35" s="151"/>
      <c r="I35" s="93"/>
      <c r="J35" s="157"/>
      <c r="K35" s="157"/>
      <c r="L35" s="157"/>
      <c r="M35" s="178"/>
      <c r="N35" s="173"/>
      <c r="O35" s="179"/>
    </row>
    <row r="36" spans="1:15" ht="12.75" customHeight="1" x14ac:dyDescent="0.2">
      <c r="A36" s="225" t="s">
        <v>71</v>
      </c>
      <c r="B36" s="226"/>
      <c r="C36" s="155" t="str">
        <f>C6</f>
        <v>Q1 2017</v>
      </c>
      <c r="D36" s="155" t="str">
        <f>D6</f>
        <v>Q2 2017</v>
      </c>
      <c r="E36" s="155" t="str">
        <f>E6</f>
        <v>Q3 2017</v>
      </c>
      <c r="F36" s="155" t="str">
        <f>F6</f>
        <v>Q4 2017</v>
      </c>
      <c r="G36" s="93"/>
      <c r="H36" s="149" t="str">
        <f>H6</f>
        <v>FY 2017</v>
      </c>
      <c r="I36" s="93"/>
      <c r="J36" s="155" t="str">
        <f>J6</f>
        <v>Q1 2018</v>
      </c>
      <c r="K36" s="155" t="str">
        <f>K6</f>
        <v>Q2 2018</v>
      </c>
      <c r="L36" s="155" t="str">
        <f>L6</f>
        <v>Q3 2018</v>
      </c>
      <c r="M36" s="172" t="str">
        <f>M6</f>
        <v>Q4 2018</v>
      </c>
      <c r="N36" s="173"/>
      <c r="O36" s="174" t="str">
        <f>O6</f>
        <v>FY 2018</v>
      </c>
    </row>
    <row r="37" spans="1:15" x14ac:dyDescent="0.2">
      <c r="A37" s="93"/>
      <c r="B37" s="93" t="s">
        <v>72</v>
      </c>
      <c r="C37" s="156">
        <v>0.13500000000000001</v>
      </c>
      <c r="D37" s="156">
        <v>0.13800000000000001</v>
      </c>
      <c r="E37" s="156">
        <v>0.14799999999999999</v>
      </c>
      <c r="F37" s="156">
        <v>0.156</v>
      </c>
      <c r="G37" s="126"/>
      <c r="H37" s="150">
        <v>0.14399999999999999</v>
      </c>
      <c r="I37" s="93"/>
      <c r="J37" s="156">
        <v>0.14799999999999999</v>
      </c>
      <c r="K37" s="156">
        <v>0.15</v>
      </c>
      <c r="L37" s="156">
        <v>0.16800000000000001</v>
      </c>
      <c r="M37" s="175">
        <v>0.186</v>
      </c>
      <c r="N37" s="176"/>
      <c r="O37" s="177">
        <v>0.17399999999999999</v>
      </c>
    </row>
    <row r="38" spans="1:15" x14ac:dyDescent="0.2">
      <c r="A38" s="93"/>
      <c r="B38" s="93" t="s">
        <v>73</v>
      </c>
      <c r="C38" s="157">
        <v>0.318</v>
      </c>
      <c r="D38" s="157">
        <v>0.313</v>
      </c>
      <c r="E38" s="157">
        <v>0.32600000000000001</v>
      </c>
      <c r="F38" s="157">
        <v>0.34</v>
      </c>
      <c r="G38" s="93"/>
      <c r="H38" s="151">
        <v>0.32400000000000001</v>
      </c>
      <c r="I38" s="93"/>
      <c r="J38" s="157">
        <v>0.32300000000000001</v>
      </c>
      <c r="K38" s="157">
        <v>0.32600000000000001</v>
      </c>
      <c r="L38" s="157">
        <v>0.33700000000000002</v>
      </c>
      <c r="M38" s="178">
        <v>0.376</v>
      </c>
      <c r="N38" s="173"/>
      <c r="O38" s="179">
        <v>0.36099999999999999</v>
      </c>
    </row>
    <row r="39" spans="1:15" x14ac:dyDescent="0.2">
      <c r="A39" s="93"/>
      <c r="B39" s="93" t="s">
        <v>74</v>
      </c>
      <c r="C39" s="157">
        <v>0.47799999999999998</v>
      </c>
      <c r="D39" s="157">
        <v>0.48099999999999998</v>
      </c>
      <c r="E39" s="157">
        <v>0.497</v>
      </c>
      <c r="F39" s="157">
        <v>0.51200000000000001</v>
      </c>
      <c r="G39" s="93"/>
      <c r="H39" s="151">
        <v>0.49199999999999999</v>
      </c>
      <c r="I39" s="93"/>
      <c r="J39" s="157">
        <v>0.496</v>
      </c>
      <c r="K39" s="157">
        <v>0.495</v>
      </c>
      <c r="L39" s="157">
        <v>0.52900000000000003</v>
      </c>
      <c r="M39" s="178">
        <v>0.58699999999999997</v>
      </c>
      <c r="N39" s="173"/>
      <c r="O39" s="179">
        <v>0.56699999999999995</v>
      </c>
    </row>
    <row r="40" spans="1:15" x14ac:dyDescent="0.2">
      <c r="A40" s="93"/>
      <c r="B40" s="93"/>
      <c r="C40" s="157"/>
      <c r="D40" s="157"/>
      <c r="E40" s="157"/>
      <c r="F40" s="157"/>
      <c r="G40" s="93"/>
      <c r="H40" s="151"/>
      <c r="I40" s="93"/>
      <c r="J40" s="157"/>
      <c r="K40" s="157"/>
      <c r="L40" s="157"/>
      <c r="M40" s="178"/>
      <c r="N40" s="173"/>
      <c r="O40" s="179"/>
    </row>
    <row r="41" spans="1:15" x14ac:dyDescent="0.2">
      <c r="M41" s="180"/>
      <c r="N41" s="173"/>
      <c r="O41" s="180"/>
    </row>
    <row r="42" spans="1:15" x14ac:dyDescent="0.2"/>
    <row r="43" spans="1:15" x14ac:dyDescent="0.2">
      <c r="A43" s="232" t="s">
        <v>75</v>
      </c>
      <c r="B43" s="233"/>
      <c r="C43" s="233"/>
      <c r="D43" s="233"/>
      <c r="E43" s="233"/>
      <c r="F43" s="233"/>
      <c r="G43" s="233"/>
      <c r="H43" s="233"/>
      <c r="I43" s="233"/>
    </row>
    <row r="44" spans="1:15" ht="15" x14ac:dyDescent="0.25">
      <c r="A44" s="230" t="s">
        <v>203</v>
      </c>
      <c r="B44" s="231"/>
      <c r="C44" s="231"/>
      <c r="D44" s="231"/>
      <c r="E44" s="231"/>
      <c r="F44" s="231"/>
      <c r="G44" s="231"/>
      <c r="H44" s="231"/>
      <c r="I44" s="231"/>
      <c r="J44" s="231"/>
    </row>
    <row r="45" spans="1:15" ht="15" x14ac:dyDescent="0.25">
      <c r="A45" s="230" t="s">
        <v>204</v>
      </c>
      <c r="B45" s="231"/>
      <c r="C45" s="231"/>
      <c r="D45" s="231"/>
      <c r="E45" s="231"/>
      <c r="F45" s="231"/>
      <c r="G45" s="231"/>
      <c r="H45" s="231"/>
      <c r="I45" s="231"/>
      <c r="J45" s="231"/>
    </row>
    <row r="46" spans="1:15" x14ac:dyDescent="0.2"/>
    <row r="47" spans="1:15" hidden="1" x14ac:dyDescent="0.2"/>
    <row r="48" spans="1:15" hidden="1" x14ac:dyDescent="0.2"/>
    <row r="49" hidden="1" x14ac:dyDescent="0.2"/>
    <row r="50" hidden="1" x14ac:dyDescent="0.2"/>
    <row r="51" hidden="1" x14ac:dyDescent="0.2"/>
    <row r="52" hidden="1" x14ac:dyDescent="0.2"/>
    <row r="53" hidden="1" x14ac:dyDescent="0.2"/>
    <row r="54" hidden="1" x14ac:dyDescent="0.2"/>
    <row r="55" hidden="1" x14ac:dyDescent="0.2"/>
    <row r="56" x14ac:dyDescent="0.2"/>
    <row r="57" hidden="1" x14ac:dyDescent="0.2"/>
    <row r="58" hidden="1" x14ac:dyDescent="0.2"/>
    <row r="59" hidden="1" x14ac:dyDescent="0.2"/>
    <row r="60" hidden="1" x14ac:dyDescent="0.2"/>
    <row r="61" hidden="1" x14ac:dyDescent="0.2"/>
    <row r="62" x14ac:dyDescent="0.2"/>
  </sheetData>
  <mergeCells count="16">
    <mergeCell ref="A44:J44"/>
    <mergeCell ref="A45:J45"/>
    <mergeCell ref="A36:B36"/>
    <mergeCell ref="A27:B27"/>
    <mergeCell ref="A43:I43"/>
    <mergeCell ref="A5:B5"/>
    <mergeCell ref="A6:B6"/>
    <mergeCell ref="A8:B8"/>
    <mergeCell ref="A11:B11"/>
    <mergeCell ref="A14:B14"/>
    <mergeCell ref="A24:B24"/>
    <mergeCell ref="A17:B17"/>
    <mergeCell ref="A7:B7"/>
    <mergeCell ref="A19:B19"/>
    <mergeCell ref="A20:B20"/>
    <mergeCell ref="A22:B22"/>
  </mergeCells>
  <hyperlinks>
    <hyperlink ref="P2" location="Index!A1" display="Back" xr:uid="{53D1A51B-4E4A-4F58-A2E7-24CCCAA88CC1}"/>
  </hyperlinks>
  <pageMargins left="0.75" right="0.75" top="1" bottom="1" header="0.5" footer="0.5"/>
  <pageSetup scale="6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09EA-5DFC-4943-9B98-A8DF44A5CEA2}">
  <sheetPr>
    <pageSetUpPr fitToPage="1"/>
  </sheetPr>
  <dimension ref="A1:P77"/>
  <sheetViews>
    <sheetView showGridLines="0" zoomScale="80" zoomScaleNormal="80" workbookViewId="0">
      <pane xSplit="1" ySplit="8" topLeftCell="B12" activePane="bottomRight" state="frozen"/>
      <selection activeCell="D22" sqref="D22"/>
      <selection pane="topRight" activeCell="D22" sqref="D22"/>
      <selection pane="bottomLeft" activeCell="D22" sqref="D22"/>
      <selection pane="bottomRight"/>
    </sheetView>
  </sheetViews>
  <sheetFormatPr defaultColWidth="0" defaultRowHeight="12.75" customHeight="1" zeroHeight="1" x14ac:dyDescent="0.25"/>
  <cols>
    <col min="1" max="1" width="40.140625" style="26" customWidth="1"/>
    <col min="2" max="2" width="0.85546875" style="26" customWidth="1"/>
    <col min="3" max="6" width="12.85546875" style="26" customWidth="1"/>
    <col min="7" max="7" width="0.85546875" style="26" customWidth="1"/>
    <col min="8" max="8" width="12.85546875" style="26" customWidth="1"/>
    <col min="9" max="9" width="0.85546875" style="26" customWidth="1"/>
    <col min="10" max="13" width="12.85546875" style="26" customWidth="1"/>
    <col min="14" max="14" width="0.85546875" style="26" customWidth="1"/>
    <col min="15" max="15" width="12.85546875" style="26" customWidth="1"/>
    <col min="16" max="16" width="13.7109375" style="26" customWidth="1"/>
    <col min="17" max="16384" width="13.7109375" style="26" hidden="1"/>
  </cols>
  <sheetData>
    <row r="1" spans="1:16" ht="15" x14ac:dyDescent="0.25">
      <c r="P1" s="32" t="s">
        <v>9</v>
      </c>
    </row>
    <row r="2" spans="1:16" ht="15" x14ac:dyDescent="0.25"/>
    <row r="3" spans="1:16" ht="15" x14ac:dyDescent="0.25"/>
    <row r="4" spans="1:16" ht="15" x14ac:dyDescent="0.25"/>
    <row r="5" spans="1:16" ht="15" x14ac:dyDescent="0.25"/>
    <row r="6" spans="1:16" ht="15" x14ac:dyDescent="0.25">
      <c r="A6" s="95" t="s">
        <v>76</v>
      </c>
    </row>
    <row r="7" spans="1:16" ht="15" x14ac:dyDescent="0.25">
      <c r="A7" s="95" t="s">
        <v>19</v>
      </c>
    </row>
    <row r="8" spans="1:16" ht="15" x14ac:dyDescent="0.25">
      <c r="C8" s="34" t="s">
        <v>122</v>
      </c>
      <c r="D8" s="34" t="s">
        <v>123</v>
      </c>
      <c r="E8" s="34" t="s">
        <v>124</v>
      </c>
      <c r="F8" s="34" t="s">
        <v>125</v>
      </c>
      <c r="H8" s="35" t="s">
        <v>126</v>
      </c>
      <c r="J8" s="34" t="s">
        <v>127</v>
      </c>
      <c r="K8" s="34" t="s">
        <v>128</v>
      </c>
      <c r="L8" s="34" t="s">
        <v>129</v>
      </c>
      <c r="M8" s="34" t="s">
        <v>130</v>
      </c>
      <c r="O8" s="35" t="s">
        <v>131</v>
      </c>
    </row>
    <row r="9" spans="1:16" ht="15" x14ac:dyDescent="0.25">
      <c r="A9" s="126"/>
      <c r="B9" s="126"/>
      <c r="C9" s="126"/>
      <c r="D9" s="126"/>
      <c r="E9" s="126"/>
      <c r="F9" s="126"/>
      <c r="H9" s="127"/>
      <c r="J9" s="126"/>
      <c r="K9" s="126"/>
      <c r="L9" s="126"/>
      <c r="M9" s="126"/>
      <c r="O9" s="127"/>
    </row>
    <row r="10" spans="1:16" ht="15" x14ac:dyDescent="0.25">
      <c r="A10" s="92" t="s">
        <v>20</v>
      </c>
      <c r="H10" s="94"/>
      <c r="O10" s="94"/>
    </row>
    <row r="11" spans="1:16" ht="15" x14ac:dyDescent="0.25">
      <c r="A11" s="68" t="s">
        <v>77</v>
      </c>
      <c r="C11" s="110">
        <v>690000000</v>
      </c>
      <c r="D11" s="110">
        <v>662000000</v>
      </c>
      <c r="E11" s="110">
        <v>651000000</v>
      </c>
      <c r="F11" s="110">
        <v>682000000</v>
      </c>
      <c r="H11" s="111">
        <f>SUM(C11:F11)</f>
        <v>2685000000</v>
      </c>
      <c r="J11" s="110">
        <v>653000000</v>
      </c>
      <c r="K11" s="110">
        <v>626000000</v>
      </c>
      <c r="L11" s="110">
        <v>619000000</v>
      </c>
      <c r="M11" s="110">
        <v>649000000</v>
      </c>
      <c r="O11" s="111">
        <f>SUM(J11:M11)</f>
        <v>2547000000</v>
      </c>
    </row>
    <row r="12" spans="1:16" ht="15" x14ac:dyDescent="0.25">
      <c r="A12" s="68" t="s">
        <v>78</v>
      </c>
      <c r="C12" s="98">
        <v>370000000</v>
      </c>
      <c r="D12" s="98">
        <v>359000000</v>
      </c>
      <c r="E12" s="98">
        <v>352000000</v>
      </c>
      <c r="F12" s="98">
        <v>352000000</v>
      </c>
      <c r="H12" s="99">
        <f>SUM(C12:F12)</f>
        <v>1433000000</v>
      </c>
      <c r="J12" s="98">
        <v>335000000</v>
      </c>
      <c r="K12" s="98">
        <v>341000000</v>
      </c>
      <c r="L12" s="98">
        <v>338000000</v>
      </c>
      <c r="M12" s="98">
        <v>337000000</v>
      </c>
      <c r="O12" s="99">
        <f>SUM(J12:M12)</f>
        <v>1351000000</v>
      </c>
    </row>
    <row r="13" spans="1:16" ht="15" x14ac:dyDescent="0.25">
      <c r="A13" s="68" t="s">
        <v>79</v>
      </c>
      <c r="C13" s="98">
        <v>188000000</v>
      </c>
      <c r="D13" s="98">
        <v>186000000</v>
      </c>
      <c r="E13" s="98">
        <v>195000000</v>
      </c>
      <c r="F13" s="98">
        <v>198000000</v>
      </c>
      <c r="H13" s="99">
        <f>SUM(C13:F13)</f>
        <v>767000000</v>
      </c>
      <c r="J13" s="98">
        <v>176000000</v>
      </c>
      <c r="K13" s="98">
        <v>180000000</v>
      </c>
      <c r="L13" s="98">
        <v>184000000</v>
      </c>
      <c r="M13" s="98">
        <v>189000000</v>
      </c>
      <c r="O13" s="99">
        <f>SUM(J13:M13)</f>
        <v>729000000</v>
      </c>
    </row>
    <row r="14" spans="1:16" ht="15" x14ac:dyDescent="0.25">
      <c r="A14" s="68" t="s">
        <v>69</v>
      </c>
      <c r="C14" s="98">
        <v>305000000</v>
      </c>
      <c r="D14" s="98">
        <v>289000000</v>
      </c>
      <c r="E14" s="98">
        <v>282000000</v>
      </c>
      <c r="F14" s="98">
        <v>261000000</v>
      </c>
      <c r="H14" s="99">
        <f>SUM(C14:F14)</f>
        <v>1137000000</v>
      </c>
      <c r="J14" s="98">
        <v>256000000</v>
      </c>
      <c r="K14" s="98">
        <v>240000000</v>
      </c>
      <c r="L14" s="98">
        <v>163000000</v>
      </c>
      <c r="M14" s="98">
        <v>107000000</v>
      </c>
      <c r="O14" s="99">
        <f>SUM(J14:M14)</f>
        <v>766000000</v>
      </c>
    </row>
    <row r="15" spans="1:16" ht="15" x14ac:dyDescent="0.25">
      <c r="A15" s="69" t="s">
        <v>70</v>
      </c>
      <c r="C15" s="100">
        <v>0</v>
      </c>
      <c r="D15" s="100">
        <v>0</v>
      </c>
      <c r="E15" s="100">
        <v>0</v>
      </c>
      <c r="F15" s="100">
        <v>0</v>
      </c>
      <c r="H15" s="101">
        <f>SUM(C15:F15)</f>
        <v>0</v>
      </c>
      <c r="J15" s="100">
        <v>0</v>
      </c>
      <c r="K15" s="100">
        <v>0</v>
      </c>
      <c r="L15" s="100">
        <v>0</v>
      </c>
      <c r="M15" s="100">
        <v>0</v>
      </c>
      <c r="O15" s="101">
        <f>SUM(J15:M15)</f>
        <v>0</v>
      </c>
    </row>
    <row r="16" spans="1:16" ht="15.75" thickBot="1" x14ac:dyDescent="0.3">
      <c r="A16" s="105" t="s">
        <v>26</v>
      </c>
      <c r="B16" s="105"/>
      <c r="C16" s="106">
        <f>SUM(C11:C15)</f>
        <v>1553000000</v>
      </c>
      <c r="D16" s="106">
        <f>SUM(D11:D15)</f>
        <v>1496000000</v>
      </c>
      <c r="E16" s="106">
        <f>SUM(E11:E15)</f>
        <v>1480000000</v>
      </c>
      <c r="F16" s="106">
        <f>SUM(F11:F15)</f>
        <v>1493000000</v>
      </c>
      <c r="H16" s="107">
        <f>SUM(H11:H15)</f>
        <v>6022000000</v>
      </c>
      <c r="J16" s="106">
        <f>SUM(J11:J15)</f>
        <v>1420000000</v>
      </c>
      <c r="K16" s="106">
        <f>SUM(K11:K15)</f>
        <v>1387000000</v>
      </c>
      <c r="L16" s="106">
        <f>SUM(L11:L15)</f>
        <v>1304000000</v>
      </c>
      <c r="M16" s="106">
        <f>SUM(M11:M15)</f>
        <v>1282000000</v>
      </c>
      <c r="O16" s="107">
        <f>SUM(O11:O15)</f>
        <v>5393000000</v>
      </c>
    </row>
    <row r="17" spans="1:15" ht="15.75" thickTop="1" x14ac:dyDescent="0.25">
      <c r="A17" s="108"/>
      <c r="B17" s="108"/>
      <c r="C17" s="108"/>
      <c r="D17" s="108"/>
      <c r="E17" s="108"/>
      <c r="F17" s="108"/>
      <c r="H17" s="109"/>
      <c r="J17" s="108"/>
      <c r="K17" s="108"/>
      <c r="L17" s="108"/>
      <c r="M17" s="108"/>
      <c r="O17" s="109"/>
    </row>
    <row r="18" spans="1:15" ht="15" x14ac:dyDescent="0.25">
      <c r="A18" s="92" t="s">
        <v>80</v>
      </c>
      <c r="H18" s="94"/>
      <c r="O18" s="94"/>
    </row>
    <row r="19" spans="1:15" ht="15" x14ac:dyDescent="0.25">
      <c r="A19" s="68" t="str">
        <f>A11</f>
        <v>Commercial Industries</v>
      </c>
      <c r="C19" s="110">
        <v>141000000</v>
      </c>
      <c r="D19" s="110">
        <v>131000000</v>
      </c>
      <c r="E19" s="110">
        <v>137000000</v>
      </c>
      <c r="F19" s="110">
        <v>154000000</v>
      </c>
      <c r="H19" s="111">
        <f>SUM(C19:F19)</f>
        <v>563000000</v>
      </c>
      <c r="J19" s="110">
        <v>110000000</v>
      </c>
      <c r="K19" s="110">
        <v>120000000</v>
      </c>
      <c r="L19" s="110">
        <v>127000000</v>
      </c>
      <c r="M19" s="110">
        <v>143000000</v>
      </c>
      <c r="O19" s="111">
        <f>SUM(J19:M19)</f>
        <v>500000000</v>
      </c>
    </row>
    <row r="20" spans="1:15" ht="15" x14ac:dyDescent="0.25">
      <c r="A20" s="68" t="str">
        <f>A12</f>
        <v>Government Services</v>
      </c>
      <c r="C20" s="98">
        <v>103000000</v>
      </c>
      <c r="D20" s="98">
        <v>103000000</v>
      </c>
      <c r="E20" s="98">
        <v>96000000</v>
      </c>
      <c r="F20" s="98">
        <v>96000000</v>
      </c>
      <c r="H20" s="99">
        <f>SUM(C20:F20)</f>
        <v>398000000</v>
      </c>
      <c r="J20" s="98">
        <v>108000000</v>
      </c>
      <c r="K20" s="98">
        <v>100000000</v>
      </c>
      <c r="L20" s="98">
        <v>106000000</v>
      </c>
      <c r="M20" s="98">
        <v>110000000</v>
      </c>
      <c r="O20" s="99">
        <f>SUM(J20:M20)</f>
        <v>424000000</v>
      </c>
    </row>
    <row r="21" spans="1:15" ht="15" x14ac:dyDescent="0.25">
      <c r="A21" s="68" t="str">
        <f>A13</f>
        <v>Transportation</v>
      </c>
      <c r="C21" s="98">
        <v>29000000</v>
      </c>
      <c r="D21" s="98">
        <v>21000000</v>
      </c>
      <c r="E21" s="98">
        <v>30000000</v>
      </c>
      <c r="F21" s="98">
        <v>34000000</v>
      </c>
      <c r="H21" s="99">
        <f>SUM(C21:F21)</f>
        <v>114000000</v>
      </c>
      <c r="J21" s="98">
        <v>27000000</v>
      </c>
      <c r="K21" s="98">
        <v>25000000</v>
      </c>
      <c r="L21" s="98">
        <v>30000000</v>
      </c>
      <c r="M21" s="98">
        <v>31000000</v>
      </c>
      <c r="O21" s="99">
        <f>SUM(J21:M21)</f>
        <v>113000000</v>
      </c>
    </row>
    <row r="22" spans="1:15" ht="15" x14ac:dyDescent="0.25">
      <c r="A22" s="68" t="str">
        <f>A14</f>
        <v>Other</v>
      </c>
      <c r="C22" s="98">
        <v>34000000</v>
      </c>
      <c r="D22" s="98">
        <v>33000000</v>
      </c>
      <c r="E22" s="98">
        <v>47000000</v>
      </c>
      <c r="F22" s="98">
        <v>30000000</v>
      </c>
      <c r="H22" s="99">
        <f>SUM(C22:F22)</f>
        <v>144000000</v>
      </c>
      <c r="J22" s="98">
        <v>36000000</v>
      </c>
      <c r="K22" s="98">
        <v>37000000</v>
      </c>
      <c r="L22" s="98">
        <v>10000000</v>
      </c>
      <c r="M22" s="98">
        <v>-3000000</v>
      </c>
      <c r="O22" s="99">
        <f>SUM(J22:M22)</f>
        <v>80000000</v>
      </c>
    </row>
    <row r="23" spans="1:15" ht="15" x14ac:dyDescent="0.25">
      <c r="A23" s="69" t="str">
        <f>A15</f>
        <v>Corporate</v>
      </c>
      <c r="C23" s="100">
        <v>-221000000</v>
      </c>
      <c r="D23" s="100">
        <v>-201000000</v>
      </c>
      <c r="E23" s="100">
        <v>-197000000</v>
      </c>
      <c r="F23" s="100">
        <v>-183000000</v>
      </c>
      <c r="H23" s="101">
        <f>SUM(C23:F23)</f>
        <v>-802000000</v>
      </c>
      <c r="J23" s="100">
        <v>-176000000</v>
      </c>
      <c r="K23" s="100">
        <v>-172000000</v>
      </c>
      <c r="L23" s="100">
        <v>-168000000</v>
      </c>
      <c r="M23" s="100">
        <v>-179000000</v>
      </c>
      <c r="O23" s="101">
        <f>SUM(J23:M23)</f>
        <v>-695000000</v>
      </c>
    </row>
    <row r="24" spans="1:15" ht="15.75" thickBot="1" x14ac:dyDescent="0.3">
      <c r="A24" s="105" t="s">
        <v>64</v>
      </c>
      <c r="B24" s="105"/>
      <c r="C24" s="106">
        <f>SUM(C19:C23)</f>
        <v>86000000</v>
      </c>
      <c r="D24" s="106">
        <f>SUM(D19:D23)</f>
        <v>87000000</v>
      </c>
      <c r="E24" s="106">
        <f>SUM(E19:E23)</f>
        <v>113000000</v>
      </c>
      <c r="F24" s="106">
        <f>SUM(F19:F23)</f>
        <v>131000000</v>
      </c>
      <c r="H24" s="107">
        <f>SUM(H19:H23)</f>
        <v>417000000</v>
      </c>
      <c r="J24" s="106">
        <f>SUM(J19:J23)</f>
        <v>105000000</v>
      </c>
      <c r="K24" s="106">
        <f>SUM(K19:K23)</f>
        <v>110000000</v>
      </c>
      <c r="L24" s="106">
        <f>SUM(L19:L23)</f>
        <v>105000000</v>
      </c>
      <c r="M24" s="106">
        <f>SUM(M19:M23)</f>
        <v>102000000</v>
      </c>
      <c r="O24" s="107">
        <f>SUM(O19:O23)</f>
        <v>422000000</v>
      </c>
    </row>
    <row r="25" spans="1:15" ht="15.75" thickTop="1" x14ac:dyDescent="0.25">
      <c r="A25" s="108"/>
      <c r="B25" s="108"/>
      <c r="C25" s="108"/>
      <c r="D25" s="108"/>
      <c r="E25" s="108"/>
      <c r="F25" s="108"/>
      <c r="H25" s="109"/>
      <c r="J25" s="108"/>
      <c r="K25" s="108"/>
      <c r="L25" s="108"/>
      <c r="M25" s="108"/>
      <c r="O25" s="109"/>
    </row>
    <row r="26" spans="1:15" ht="15" x14ac:dyDescent="0.25">
      <c r="A26" s="68" t="s">
        <v>81</v>
      </c>
      <c r="C26" s="50">
        <v>8000000</v>
      </c>
      <c r="D26" s="50">
        <v>1000000</v>
      </c>
      <c r="E26" s="50">
        <v>1000000</v>
      </c>
      <c r="F26" s="50">
        <v>-1000000</v>
      </c>
      <c r="H26" s="99">
        <f>SUM(C26:F26)</f>
        <v>9000000</v>
      </c>
      <c r="J26" s="50">
        <v>0</v>
      </c>
      <c r="K26" s="50">
        <v>-1000000</v>
      </c>
      <c r="L26" s="50">
        <v>-1000000</v>
      </c>
      <c r="M26" s="50">
        <v>0</v>
      </c>
      <c r="O26" s="99">
        <f>SUM(J26:M26)</f>
        <v>-2000000</v>
      </c>
    </row>
    <row r="27" spans="1:15" ht="15" x14ac:dyDescent="0.25">
      <c r="A27" s="69" t="s">
        <v>82</v>
      </c>
      <c r="C27" s="42">
        <v>-5000000</v>
      </c>
      <c r="D27" s="42">
        <v>0</v>
      </c>
      <c r="E27" s="42">
        <v>-3000000</v>
      </c>
      <c r="F27" s="42">
        <v>0</v>
      </c>
      <c r="H27" s="101">
        <f>SUM(C27:F27)</f>
        <v>-8000000</v>
      </c>
      <c r="J27" s="42">
        <v>0</v>
      </c>
      <c r="K27" s="42">
        <v>0</v>
      </c>
      <c r="L27" s="42">
        <v>0</v>
      </c>
      <c r="M27" s="42">
        <v>-1000000</v>
      </c>
      <c r="O27" s="101">
        <f>SUM(J27:M27)</f>
        <v>-1000000</v>
      </c>
    </row>
    <row r="28" spans="1:15" ht="15.75" thickBot="1" x14ac:dyDescent="0.3">
      <c r="A28" s="105" t="s">
        <v>83</v>
      </c>
      <c r="B28" s="105"/>
      <c r="C28" s="106">
        <f>SUM(C24:C27)</f>
        <v>89000000</v>
      </c>
      <c r="D28" s="106">
        <f>SUM(D24:D27)</f>
        <v>88000000</v>
      </c>
      <c r="E28" s="106">
        <f>SUM(E24:E27)</f>
        <v>111000000</v>
      </c>
      <c r="F28" s="106">
        <f>SUM(F24:F27)</f>
        <v>130000000</v>
      </c>
      <c r="H28" s="107">
        <f>SUM(H24:H27)</f>
        <v>418000000</v>
      </c>
      <c r="J28" s="106">
        <f>SUM(J24:J27)</f>
        <v>105000000</v>
      </c>
      <c r="K28" s="106">
        <f>SUM(K24:K27)</f>
        <v>109000000</v>
      </c>
      <c r="L28" s="106">
        <f>SUM(L24:L27)</f>
        <v>104000000</v>
      </c>
      <c r="M28" s="106">
        <f>SUM(M24:M27)</f>
        <v>101000000</v>
      </c>
      <c r="O28" s="107">
        <f>SUM(O24:O27)</f>
        <v>419000000</v>
      </c>
    </row>
    <row r="29" spans="1:15" ht="15.75" thickTop="1" x14ac:dyDescent="0.25">
      <c r="A29" s="108"/>
      <c r="B29" s="108"/>
      <c r="C29" s="108"/>
      <c r="D29" s="108"/>
      <c r="E29" s="108"/>
      <c r="F29" s="108"/>
      <c r="H29" s="109"/>
      <c r="J29" s="108"/>
      <c r="K29" s="108"/>
      <c r="L29" s="108"/>
      <c r="M29" s="108"/>
      <c r="O29" s="109"/>
    </row>
    <row r="30" spans="1:15" ht="15" x14ac:dyDescent="0.25">
      <c r="A30" s="92" t="s">
        <v>84</v>
      </c>
      <c r="H30" s="94"/>
      <c r="O30" s="94"/>
    </row>
    <row r="31" spans="1:15" ht="15" x14ac:dyDescent="0.25">
      <c r="A31" s="68" t="str">
        <f>A11</f>
        <v>Commercial Industries</v>
      </c>
      <c r="C31" s="157">
        <f t="shared" ref="C31:F34" si="0">C19/C11</f>
        <v>0.20434782608695654</v>
      </c>
      <c r="D31" s="157">
        <f t="shared" si="0"/>
        <v>0.19788519637462235</v>
      </c>
      <c r="E31" s="157">
        <f t="shared" si="0"/>
        <v>0.21044546850998463</v>
      </c>
      <c r="F31" s="157">
        <f t="shared" si="0"/>
        <v>0.22580645161290322</v>
      </c>
      <c r="H31" s="151">
        <f>H19/H11</f>
        <v>0.20968342644320298</v>
      </c>
      <c r="J31" s="157">
        <f t="shared" ref="J31:M34" si="1">J19/J11</f>
        <v>0.16845329249617153</v>
      </c>
      <c r="K31" s="157">
        <f t="shared" si="1"/>
        <v>0.19169329073482427</v>
      </c>
      <c r="L31" s="157">
        <f t="shared" si="1"/>
        <v>0.20516962843295639</v>
      </c>
      <c r="M31" s="157">
        <f t="shared" si="1"/>
        <v>0.22033898305084745</v>
      </c>
      <c r="O31" s="151">
        <f>O19/O11</f>
        <v>0.19630938358853553</v>
      </c>
    </row>
    <row r="32" spans="1:15" ht="15" x14ac:dyDescent="0.25">
      <c r="A32" s="68" t="str">
        <f>A12</f>
        <v>Government Services</v>
      </c>
      <c r="C32" s="157">
        <f t="shared" si="0"/>
        <v>0.27837837837837837</v>
      </c>
      <c r="D32" s="157">
        <f t="shared" si="0"/>
        <v>0.28690807799442897</v>
      </c>
      <c r="E32" s="157">
        <f t="shared" si="0"/>
        <v>0.27272727272727271</v>
      </c>
      <c r="F32" s="157">
        <f t="shared" si="0"/>
        <v>0.27272727272727271</v>
      </c>
      <c r="H32" s="151">
        <f>H20/H12</f>
        <v>0.27773900907187721</v>
      </c>
      <c r="J32" s="157">
        <f t="shared" si="1"/>
        <v>0.32238805970149254</v>
      </c>
      <c r="K32" s="157">
        <f t="shared" si="1"/>
        <v>0.2932551319648094</v>
      </c>
      <c r="L32" s="157">
        <f t="shared" si="1"/>
        <v>0.31360946745562129</v>
      </c>
      <c r="M32" s="157">
        <f t="shared" si="1"/>
        <v>0.32640949554896143</v>
      </c>
      <c r="O32" s="151">
        <f>O20/O12</f>
        <v>0.31384159881569207</v>
      </c>
    </row>
    <row r="33" spans="1:15" ht="15" x14ac:dyDescent="0.25">
      <c r="A33" s="68" t="str">
        <f>A13</f>
        <v>Transportation</v>
      </c>
      <c r="C33" s="157">
        <f t="shared" si="0"/>
        <v>0.15425531914893617</v>
      </c>
      <c r="D33" s="157">
        <f t="shared" si="0"/>
        <v>0.11290322580645161</v>
      </c>
      <c r="E33" s="157">
        <f t="shared" si="0"/>
        <v>0.15384615384615385</v>
      </c>
      <c r="F33" s="157">
        <f t="shared" si="0"/>
        <v>0.17171717171717171</v>
      </c>
      <c r="H33" s="151">
        <f>H21/H13</f>
        <v>0.14863102998696218</v>
      </c>
      <c r="J33" s="157">
        <f t="shared" si="1"/>
        <v>0.15340909090909091</v>
      </c>
      <c r="K33" s="157">
        <f t="shared" si="1"/>
        <v>0.1388888888888889</v>
      </c>
      <c r="L33" s="157">
        <f t="shared" si="1"/>
        <v>0.16304347826086957</v>
      </c>
      <c r="M33" s="157">
        <f t="shared" si="1"/>
        <v>0.16402116402116401</v>
      </c>
      <c r="O33" s="151">
        <f>O21/O13</f>
        <v>0.15500685871056241</v>
      </c>
    </row>
    <row r="34" spans="1:15" ht="15" x14ac:dyDescent="0.25">
      <c r="A34" s="68" t="str">
        <f>A14</f>
        <v>Other</v>
      </c>
      <c r="C34" s="157">
        <f t="shared" si="0"/>
        <v>0.11147540983606558</v>
      </c>
      <c r="D34" s="157">
        <f t="shared" si="0"/>
        <v>0.11418685121107267</v>
      </c>
      <c r="E34" s="157">
        <f t="shared" si="0"/>
        <v>0.16666666666666666</v>
      </c>
      <c r="F34" s="157">
        <f t="shared" si="0"/>
        <v>0.11494252873563218</v>
      </c>
      <c r="H34" s="151">
        <f>H22/H14</f>
        <v>0.12664907651715041</v>
      </c>
      <c r="J34" s="157">
        <f t="shared" si="1"/>
        <v>0.140625</v>
      </c>
      <c r="K34" s="157">
        <f t="shared" si="1"/>
        <v>0.15416666666666667</v>
      </c>
      <c r="L34" s="157">
        <f t="shared" si="1"/>
        <v>6.1349693251533742E-2</v>
      </c>
      <c r="M34" s="157">
        <f t="shared" si="1"/>
        <v>-2.8037383177570093E-2</v>
      </c>
      <c r="O34" s="151">
        <f>O22/O14</f>
        <v>0.10443864229765012</v>
      </c>
    </row>
    <row r="35" spans="1:15" ht="15" x14ac:dyDescent="0.25">
      <c r="A35" s="69" t="str">
        <f>A15</f>
        <v>Corporate</v>
      </c>
      <c r="C35" s="187">
        <f>IF(ISERROR(C23/C15),0,C23/C15)</f>
        <v>0</v>
      </c>
      <c r="D35" s="187">
        <f>IF(ISERROR(D23/D15),0,D23/D15)</f>
        <v>0</v>
      </c>
      <c r="E35" s="187">
        <f>IF(ISERROR(E23/E15),0,E23/E15)</f>
        <v>0</v>
      </c>
      <c r="F35" s="187">
        <f>IF(ISERROR(F23/F15),0,F23/F15)</f>
        <v>0</v>
      </c>
      <c r="H35" s="188">
        <f>IF(ISERROR(H23/H15),0,H23/H15)</f>
        <v>0</v>
      </c>
      <c r="J35" s="187">
        <f>IF(ISERROR(J23/J15),0,J23/J15)</f>
        <v>0</v>
      </c>
      <c r="K35" s="187">
        <f>IF(ISERROR(K23/K15),0,K23/K15)</f>
        <v>0</v>
      </c>
      <c r="L35" s="187">
        <f>IF(ISERROR(L23/L15),0,L23/L15)</f>
        <v>0</v>
      </c>
      <c r="M35" s="187">
        <f>IF(ISERROR(M23/M15),0,M23/M15)</f>
        <v>0</v>
      </c>
      <c r="O35" s="188">
        <f>IF(ISERROR(O23/O15),0,O23/O15)</f>
        <v>0</v>
      </c>
    </row>
    <row r="36" spans="1:15" ht="15.75" thickBot="1" x14ac:dyDescent="0.3">
      <c r="A36" s="105" t="s">
        <v>64</v>
      </c>
      <c r="B36" s="105"/>
      <c r="C36" s="189">
        <f>C24/C16</f>
        <v>5.5376690276883453E-2</v>
      </c>
      <c r="D36" s="189">
        <f>D24/D16</f>
        <v>5.8155080213903747E-2</v>
      </c>
      <c r="E36" s="189">
        <f>E24/E16</f>
        <v>7.6351351351351349E-2</v>
      </c>
      <c r="F36" s="189">
        <f>F24/F16</f>
        <v>8.7742799732083057E-2</v>
      </c>
      <c r="H36" s="190">
        <f>H24/H16</f>
        <v>6.9246097641979407E-2</v>
      </c>
      <c r="J36" s="189">
        <f>J24/J16</f>
        <v>7.3943661971830985E-2</v>
      </c>
      <c r="K36" s="189">
        <f>K24/K16</f>
        <v>7.9307858687815425E-2</v>
      </c>
      <c r="L36" s="189">
        <f>L24/L16</f>
        <v>8.052147239263803E-2</v>
      </c>
      <c r="M36" s="189">
        <f>M24/M16</f>
        <v>7.9563182527301088E-2</v>
      </c>
      <c r="O36" s="190">
        <f>O24/O16</f>
        <v>7.8249582792508807E-2</v>
      </c>
    </row>
    <row r="37" spans="1:15" ht="15.75" thickTop="1" x14ac:dyDescent="0.25">
      <c r="A37" s="108"/>
      <c r="B37" s="108"/>
      <c r="C37" s="108"/>
      <c r="D37" s="108"/>
      <c r="E37" s="108"/>
      <c r="F37" s="108"/>
      <c r="H37" s="109"/>
      <c r="J37" s="108"/>
      <c r="K37" s="108"/>
      <c r="L37" s="108"/>
      <c r="M37" s="108"/>
      <c r="O37" s="109"/>
    </row>
    <row r="38" spans="1:15" ht="15" x14ac:dyDescent="0.25">
      <c r="A38" s="214" t="s">
        <v>252</v>
      </c>
      <c r="C38" s="187">
        <f>SUM(C20,C26,C27)/C12</f>
        <v>0.2864864864864865</v>
      </c>
      <c r="D38" s="187">
        <f>SUM(D20,D26,D27)/D12</f>
        <v>0.28969359331476324</v>
      </c>
      <c r="E38" s="187">
        <f>SUM(E20,E26,E27)/E12</f>
        <v>0.26704545454545453</v>
      </c>
      <c r="F38" s="187">
        <f>SUM(F20,F26,F27)/F12</f>
        <v>0.26988636363636365</v>
      </c>
      <c r="H38" s="188">
        <f>SUM(H20,H26,H27)/H12</f>
        <v>0.27843684577808792</v>
      </c>
      <c r="J38" s="187">
        <f>SUM(J20,J26,J27)/J12</f>
        <v>0.32238805970149254</v>
      </c>
      <c r="K38" s="187">
        <f>SUM(K20,K26,K27)/K12</f>
        <v>0.29032258064516131</v>
      </c>
      <c r="L38" s="187">
        <f>SUM(L20,L26,L27)/L12</f>
        <v>0.31065088757396447</v>
      </c>
      <c r="M38" s="187">
        <f>SUM(M20,M26,M27)/M12</f>
        <v>0.32344213649851633</v>
      </c>
      <c r="O38" s="188">
        <f>SUM(O20,O26,O27)/O12</f>
        <v>0.31162102146558107</v>
      </c>
    </row>
    <row r="39" spans="1:15" ht="15.75" thickBot="1" x14ac:dyDescent="0.3">
      <c r="A39" s="105" t="s">
        <v>83</v>
      </c>
      <c r="B39" s="105"/>
      <c r="C39" s="189">
        <f>C28/C16</f>
        <v>5.7308435286542177E-2</v>
      </c>
      <c r="D39" s="189">
        <f>D28/D16</f>
        <v>5.8823529411764705E-2</v>
      </c>
      <c r="E39" s="189">
        <f>E28/E16</f>
        <v>7.4999999999999997E-2</v>
      </c>
      <c r="F39" s="189">
        <f>F28/F16</f>
        <v>8.7073007367716004E-2</v>
      </c>
      <c r="H39" s="190">
        <f>H28/H16</f>
        <v>6.9412155430089675E-2</v>
      </c>
      <c r="J39" s="189">
        <f>J28/J16</f>
        <v>7.3943661971830985E-2</v>
      </c>
      <c r="K39" s="189">
        <f>K28/K16</f>
        <v>7.858687815428983E-2</v>
      </c>
      <c r="L39" s="189">
        <f>L28/L16</f>
        <v>7.9754601226993863E-2</v>
      </c>
      <c r="M39" s="189">
        <f>M28/M16</f>
        <v>7.8783151326053041E-2</v>
      </c>
      <c r="O39" s="190">
        <f>O28/O16</f>
        <v>7.7693306137585766E-2</v>
      </c>
    </row>
    <row r="40" spans="1:15" ht="15.75" thickTop="1" x14ac:dyDescent="0.25">
      <c r="A40" s="108"/>
      <c r="B40" s="108"/>
      <c r="C40" s="108"/>
      <c r="D40" s="108"/>
      <c r="E40" s="108"/>
      <c r="F40" s="108"/>
      <c r="H40" s="109"/>
      <c r="J40" s="108"/>
      <c r="K40" s="108"/>
      <c r="L40" s="108"/>
      <c r="M40" s="108"/>
      <c r="O40" s="109"/>
    </row>
    <row r="41" spans="1:15" ht="15" x14ac:dyDescent="0.25">
      <c r="A41" s="92" t="s">
        <v>85</v>
      </c>
      <c r="H41" s="94"/>
      <c r="O41" s="94"/>
    </row>
    <row r="42" spans="1:15" ht="15" x14ac:dyDescent="0.25">
      <c r="A42" s="68" t="str">
        <f>A11</f>
        <v>Commercial Industries</v>
      </c>
      <c r="C42" s="110">
        <v>25000000</v>
      </c>
      <c r="D42" s="110">
        <v>26000000</v>
      </c>
      <c r="E42" s="110">
        <v>24000000</v>
      </c>
      <c r="F42" s="110">
        <v>23000000</v>
      </c>
      <c r="H42" s="111">
        <f>SUM(C42:F42)</f>
        <v>98000000</v>
      </c>
      <c r="J42" s="110">
        <v>28000000</v>
      </c>
      <c r="K42" s="110">
        <v>25000000</v>
      </c>
      <c r="L42" s="110">
        <v>22000000</v>
      </c>
      <c r="M42" s="110">
        <v>22000000</v>
      </c>
      <c r="O42" s="111">
        <f>SUM(J42:M42)</f>
        <v>97000000</v>
      </c>
    </row>
    <row r="43" spans="1:15" ht="15" x14ac:dyDescent="0.25">
      <c r="A43" s="68" t="str">
        <f>A12</f>
        <v>Government Services</v>
      </c>
      <c r="C43" s="98">
        <v>10000000</v>
      </c>
      <c r="D43" s="98">
        <v>12000000</v>
      </c>
      <c r="E43" s="98">
        <v>10000000</v>
      </c>
      <c r="F43" s="98">
        <v>9000000</v>
      </c>
      <c r="H43" s="99">
        <f>SUM(C43:F43)</f>
        <v>41000000</v>
      </c>
      <c r="J43" s="98">
        <v>7000000</v>
      </c>
      <c r="K43" s="98">
        <v>9000000</v>
      </c>
      <c r="L43" s="98">
        <v>7000000</v>
      </c>
      <c r="M43" s="98">
        <v>7000000</v>
      </c>
      <c r="O43" s="99">
        <f>SUM(J43:M43)</f>
        <v>30000000</v>
      </c>
    </row>
    <row r="44" spans="1:15" ht="15" x14ac:dyDescent="0.25">
      <c r="A44" s="68" t="str">
        <f>A13</f>
        <v>Transportation</v>
      </c>
      <c r="C44" s="98">
        <v>11000000</v>
      </c>
      <c r="D44" s="98">
        <v>11000000</v>
      </c>
      <c r="E44" s="98">
        <v>12000000</v>
      </c>
      <c r="F44" s="98">
        <v>9000000</v>
      </c>
      <c r="H44" s="99">
        <f>SUM(C44:F44)</f>
        <v>43000000</v>
      </c>
      <c r="J44" s="98">
        <v>8000000</v>
      </c>
      <c r="K44" s="98">
        <v>10000000</v>
      </c>
      <c r="L44" s="98">
        <v>9000000</v>
      </c>
      <c r="M44" s="98">
        <v>9000000</v>
      </c>
      <c r="O44" s="99">
        <f>SUM(J44:M44)</f>
        <v>36000000</v>
      </c>
    </row>
    <row r="45" spans="1:15" ht="15" x14ac:dyDescent="0.25">
      <c r="A45" s="68" t="str">
        <f>A14</f>
        <v>Other</v>
      </c>
      <c r="C45" s="98">
        <v>5000000</v>
      </c>
      <c r="D45" s="98">
        <v>4000000</v>
      </c>
      <c r="E45" s="98">
        <v>3000000</v>
      </c>
      <c r="F45" s="98">
        <v>3000000</v>
      </c>
      <c r="H45" s="99">
        <f>SUM(C45:F45)</f>
        <v>15000000</v>
      </c>
      <c r="J45" s="98">
        <v>3000000</v>
      </c>
      <c r="K45" s="98">
        <v>3000000</v>
      </c>
      <c r="L45" s="98">
        <v>1000000</v>
      </c>
      <c r="M45" s="98">
        <v>3000000</v>
      </c>
      <c r="O45" s="99">
        <f>SUM(J45:M45)</f>
        <v>10000000</v>
      </c>
    </row>
    <row r="46" spans="1:15" ht="15" x14ac:dyDescent="0.25">
      <c r="A46" s="69" t="str">
        <f>A15</f>
        <v>Corporate</v>
      </c>
      <c r="C46" s="100">
        <v>13000000</v>
      </c>
      <c r="D46" s="100">
        <v>16000000</v>
      </c>
      <c r="E46" s="100">
        <v>14000000</v>
      </c>
      <c r="F46" s="100">
        <v>14000000</v>
      </c>
      <c r="H46" s="101">
        <f>SUM(C46:F46)</f>
        <v>57000000</v>
      </c>
      <c r="J46" s="100">
        <v>10000000</v>
      </c>
      <c r="K46" s="100">
        <v>10000000</v>
      </c>
      <c r="L46" s="100">
        <v>14000000</v>
      </c>
      <c r="M46" s="100">
        <v>14000000</v>
      </c>
      <c r="O46" s="101">
        <f>SUM(J46:M46)</f>
        <v>48000000</v>
      </c>
    </row>
    <row r="47" spans="1:15" ht="15.75" thickBot="1" x14ac:dyDescent="0.3">
      <c r="A47" s="105" t="s">
        <v>64</v>
      </c>
      <c r="B47" s="105"/>
      <c r="C47" s="106">
        <f>SUM(C42:C46)</f>
        <v>64000000</v>
      </c>
      <c r="D47" s="106">
        <f>SUM(D42:D46)</f>
        <v>69000000</v>
      </c>
      <c r="E47" s="106">
        <f>SUM(E42:E46)</f>
        <v>63000000</v>
      </c>
      <c r="F47" s="106">
        <f>SUM(F42:F46)</f>
        <v>58000000</v>
      </c>
      <c r="H47" s="107">
        <f>SUM(H42:H46)</f>
        <v>254000000</v>
      </c>
      <c r="J47" s="106">
        <f>SUM(J42:J46)</f>
        <v>56000000</v>
      </c>
      <c r="K47" s="106">
        <f>SUM(K42:K46)</f>
        <v>57000000</v>
      </c>
      <c r="L47" s="106">
        <f>SUM(L42:L46)</f>
        <v>53000000</v>
      </c>
      <c r="M47" s="106">
        <f>SUM(M42:M46)</f>
        <v>55000000</v>
      </c>
      <c r="O47" s="107">
        <f>SUM(O42:O46)</f>
        <v>221000000</v>
      </c>
    </row>
    <row r="48" spans="1:15" ht="15.75" thickTop="1" x14ac:dyDescent="0.25">
      <c r="A48" s="108"/>
      <c r="B48" s="108"/>
      <c r="C48" s="108"/>
      <c r="D48" s="108"/>
      <c r="E48" s="108"/>
      <c r="F48" s="108"/>
      <c r="H48" s="109"/>
      <c r="J48" s="108"/>
      <c r="K48" s="108"/>
      <c r="L48" s="108"/>
      <c r="M48" s="108"/>
      <c r="O48" s="109"/>
    </row>
    <row r="49" spans="1:15" ht="15" x14ac:dyDescent="0.25">
      <c r="A49" s="92"/>
      <c r="H49" s="94"/>
      <c r="O49" s="94"/>
    </row>
    <row r="50" spans="1:15" ht="15" x14ac:dyDescent="0.25">
      <c r="A50" s="92" t="s">
        <v>86</v>
      </c>
      <c r="H50" s="94"/>
      <c r="O50" s="94"/>
    </row>
    <row r="51" spans="1:15" ht="15" x14ac:dyDescent="0.25">
      <c r="A51" s="68" t="str">
        <f>A11</f>
        <v>Commercial Industries</v>
      </c>
      <c r="C51" s="110">
        <v>166000000</v>
      </c>
      <c r="D51" s="110">
        <v>157000000</v>
      </c>
      <c r="E51" s="110">
        <v>161000000</v>
      </c>
      <c r="F51" s="110">
        <v>177000000</v>
      </c>
      <c r="H51" s="111">
        <f>SUM(C51:F51)</f>
        <v>661000000</v>
      </c>
      <c r="J51" s="110">
        <v>138000000</v>
      </c>
      <c r="K51" s="110">
        <v>145000000</v>
      </c>
      <c r="L51" s="110">
        <v>149000000</v>
      </c>
      <c r="M51" s="110">
        <v>165000000</v>
      </c>
      <c r="O51" s="111">
        <f>SUM(J51:M51)</f>
        <v>597000000</v>
      </c>
    </row>
    <row r="52" spans="1:15" ht="15" x14ac:dyDescent="0.25">
      <c r="A52" s="68" t="str">
        <f>A12</f>
        <v>Government Services</v>
      </c>
      <c r="C52" s="98">
        <v>116000000</v>
      </c>
      <c r="D52" s="98">
        <v>116000000</v>
      </c>
      <c r="E52" s="98">
        <v>104000000</v>
      </c>
      <c r="F52" s="98">
        <v>104000000</v>
      </c>
      <c r="H52" s="99">
        <f>SUM(C52:F52)</f>
        <v>440000000</v>
      </c>
      <c r="J52" s="98">
        <v>115000000</v>
      </c>
      <c r="K52" s="98">
        <v>108000000</v>
      </c>
      <c r="L52" s="98">
        <v>112000000</v>
      </c>
      <c r="M52" s="98">
        <v>116000000</v>
      </c>
      <c r="O52" s="99">
        <f>SUM(J52:M52)</f>
        <v>451000000</v>
      </c>
    </row>
    <row r="53" spans="1:15" ht="15" x14ac:dyDescent="0.25">
      <c r="A53" s="68" t="str">
        <f>A13</f>
        <v>Transportation</v>
      </c>
      <c r="C53" s="98">
        <v>40000000</v>
      </c>
      <c r="D53" s="98">
        <v>32000000</v>
      </c>
      <c r="E53" s="98">
        <v>42000000</v>
      </c>
      <c r="F53" s="98">
        <v>43000000</v>
      </c>
      <c r="H53" s="99">
        <f>SUM(C53:F53)</f>
        <v>157000000</v>
      </c>
      <c r="J53" s="98">
        <v>35000000</v>
      </c>
      <c r="K53" s="98">
        <v>35000000</v>
      </c>
      <c r="L53" s="98">
        <v>39000000</v>
      </c>
      <c r="M53" s="98">
        <v>40000000</v>
      </c>
      <c r="O53" s="99">
        <f>SUM(J53:M53)</f>
        <v>149000000</v>
      </c>
    </row>
    <row r="54" spans="1:15" ht="15" x14ac:dyDescent="0.25">
      <c r="A54" s="68" t="str">
        <f>A14</f>
        <v>Other</v>
      </c>
      <c r="C54" s="98">
        <v>39000000</v>
      </c>
      <c r="D54" s="98">
        <v>37000000</v>
      </c>
      <c r="E54" s="98">
        <v>50000000</v>
      </c>
      <c r="F54" s="98">
        <v>33000000</v>
      </c>
      <c r="H54" s="99">
        <f>SUM(C54:F54)</f>
        <v>159000000</v>
      </c>
      <c r="J54" s="98">
        <v>39000000</v>
      </c>
      <c r="K54" s="98">
        <v>40000000</v>
      </c>
      <c r="L54" s="98">
        <v>11000000</v>
      </c>
      <c r="M54" s="98">
        <v>0</v>
      </c>
      <c r="O54" s="99">
        <f>SUM(J54:M54)</f>
        <v>90000000</v>
      </c>
    </row>
    <row r="55" spans="1:15" ht="15" x14ac:dyDescent="0.25">
      <c r="A55" s="69" t="str">
        <f>A15</f>
        <v>Corporate</v>
      </c>
      <c r="C55" s="100">
        <v>-208000000</v>
      </c>
      <c r="D55" s="100">
        <v>-185000000</v>
      </c>
      <c r="E55" s="100">
        <v>-183000000</v>
      </c>
      <c r="F55" s="100">
        <v>-169000000</v>
      </c>
      <c r="H55" s="101">
        <f>SUM(C55:F55)</f>
        <v>-745000000</v>
      </c>
      <c r="J55" s="100">
        <v>-166000000</v>
      </c>
      <c r="K55" s="100">
        <v>-162000000</v>
      </c>
      <c r="L55" s="100">
        <v>-154000000</v>
      </c>
      <c r="M55" s="100">
        <v>-165000000</v>
      </c>
      <c r="O55" s="101">
        <f>SUM(J55:M55)</f>
        <v>-647000000</v>
      </c>
    </row>
    <row r="56" spans="1:15" ht="15.75" thickBot="1" x14ac:dyDescent="0.3">
      <c r="A56" s="105" t="s">
        <v>64</v>
      </c>
      <c r="B56" s="105"/>
      <c r="C56" s="106">
        <f>SUM(C51:C55)</f>
        <v>153000000</v>
      </c>
      <c r="D56" s="106">
        <f>SUM(D51:D55)</f>
        <v>157000000</v>
      </c>
      <c r="E56" s="106">
        <f>SUM(E51:E55)</f>
        <v>174000000</v>
      </c>
      <c r="F56" s="106">
        <f>SUM(F51:F55)</f>
        <v>188000000</v>
      </c>
      <c r="H56" s="107">
        <f>SUM(H51:H55)</f>
        <v>672000000</v>
      </c>
      <c r="J56" s="106">
        <f>SUM(J51:J55)</f>
        <v>161000000</v>
      </c>
      <c r="K56" s="106">
        <f>SUM(K51:K55)</f>
        <v>166000000</v>
      </c>
      <c r="L56" s="106">
        <f>SUM(L51:L55)</f>
        <v>157000000</v>
      </c>
      <c r="M56" s="106">
        <f>SUM(M51:M55)</f>
        <v>156000000</v>
      </c>
      <c r="O56" s="107">
        <f>SUM(O51:O55)</f>
        <v>640000000</v>
      </c>
    </row>
    <row r="57" spans="1:15" ht="15.75" thickTop="1" x14ac:dyDescent="0.25">
      <c r="A57" s="108"/>
      <c r="B57" s="108"/>
      <c r="C57" s="108"/>
      <c r="D57" s="108"/>
      <c r="E57" s="108"/>
      <c r="F57" s="108"/>
      <c r="H57" s="109"/>
      <c r="J57" s="108"/>
      <c r="K57" s="108"/>
      <c r="L57" s="108"/>
      <c r="M57" s="108"/>
      <c r="O57" s="109"/>
    </row>
    <row r="58" spans="1:15" ht="15" x14ac:dyDescent="0.25">
      <c r="A58" s="26" t="s">
        <v>87</v>
      </c>
      <c r="C58" s="110">
        <f>C24</f>
        <v>86000000</v>
      </c>
      <c r="D58" s="110">
        <f>D24</f>
        <v>87000000</v>
      </c>
      <c r="E58" s="110">
        <f>E24</f>
        <v>113000000</v>
      </c>
      <c r="F58" s="110">
        <f>F24</f>
        <v>131000000</v>
      </c>
      <c r="H58" s="111">
        <f>H24</f>
        <v>417000000</v>
      </c>
      <c r="J58" s="110">
        <f>J24</f>
        <v>105000000</v>
      </c>
      <c r="K58" s="110">
        <f>K24</f>
        <v>110000000</v>
      </c>
      <c r="L58" s="110">
        <f>L24</f>
        <v>105000000</v>
      </c>
      <c r="M58" s="110">
        <f>M24</f>
        <v>102000000</v>
      </c>
      <c r="O58" s="111">
        <f>SUM(J58:M58)</f>
        <v>422000000</v>
      </c>
    </row>
    <row r="59" spans="1:15" ht="15" x14ac:dyDescent="0.25">
      <c r="A59" s="26" t="s">
        <v>88</v>
      </c>
      <c r="C59" s="98">
        <f>C47</f>
        <v>64000000</v>
      </c>
      <c r="D59" s="98">
        <f>D47</f>
        <v>69000000</v>
      </c>
      <c r="E59" s="98">
        <f>E47</f>
        <v>63000000</v>
      </c>
      <c r="F59" s="98">
        <f>F47</f>
        <v>58000000</v>
      </c>
      <c r="H59" s="99">
        <f>H47</f>
        <v>254000000</v>
      </c>
      <c r="J59" s="98">
        <f>J47</f>
        <v>56000000</v>
      </c>
      <c r="K59" s="98">
        <f>K47</f>
        <v>57000000</v>
      </c>
      <c r="L59" s="98">
        <f>L47</f>
        <v>53000000</v>
      </c>
      <c r="M59" s="98">
        <f>M47</f>
        <v>55000000</v>
      </c>
      <c r="O59" s="99">
        <f>SUM(J59:M59)</f>
        <v>221000000</v>
      </c>
    </row>
    <row r="60" spans="1:15" ht="15" x14ac:dyDescent="0.25">
      <c r="A60" s="191" t="s">
        <v>89</v>
      </c>
      <c r="H60" s="94"/>
      <c r="O60" s="94"/>
    </row>
    <row r="61" spans="1:15" ht="15" x14ac:dyDescent="0.25">
      <c r="A61" s="68" t="s">
        <v>90</v>
      </c>
      <c r="C61" s="98">
        <f>C26</f>
        <v>8000000</v>
      </c>
      <c r="D61" s="98">
        <f>D26</f>
        <v>1000000</v>
      </c>
      <c r="E61" s="98">
        <f>E26</f>
        <v>1000000</v>
      </c>
      <c r="F61" s="98">
        <f>F26</f>
        <v>-1000000</v>
      </c>
      <c r="H61" s="99">
        <f>H26</f>
        <v>9000000</v>
      </c>
      <c r="J61" s="98">
        <f>J26</f>
        <v>0</v>
      </c>
      <c r="K61" s="98">
        <f>K26</f>
        <v>-1000000</v>
      </c>
      <c r="L61" s="98">
        <f>L26</f>
        <v>-1000000</v>
      </c>
      <c r="M61" s="98">
        <f>M26</f>
        <v>0</v>
      </c>
      <c r="O61" s="99">
        <f>SUM(J61:M61)</f>
        <v>-2000000</v>
      </c>
    </row>
    <row r="62" spans="1:15" ht="15" x14ac:dyDescent="0.25">
      <c r="A62" s="68" t="s">
        <v>91</v>
      </c>
      <c r="C62" s="98">
        <v>0</v>
      </c>
      <c r="D62" s="98">
        <v>0</v>
      </c>
      <c r="E62" s="98">
        <v>0</v>
      </c>
      <c r="F62" s="98">
        <v>0</v>
      </c>
      <c r="H62" s="99">
        <v>0</v>
      </c>
      <c r="J62" s="98">
        <v>0</v>
      </c>
      <c r="K62" s="98">
        <v>0</v>
      </c>
      <c r="L62" s="98">
        <v>0</v>
      </c>
      <c r="M62" s="98">
        <v>0</v>
      </c>
      <c r="O62" s="99">
        <v>0</v>
      </c>
    </row>
    <row r="63" spans="1:15" ht="15" x14ac:dyDescent="0.25">
      <c r="A63" s="69" t="s">
        <v>82</v>
      </c>
      <c r="C63" s="100">
        <f>C27</f>
        <v>-5000000</v>
      </c>
      <c r="D63" s="100">
        <f>D27</f>
        <v>0</v>
      </c>
      <c r="E63" s="100">
        <f>E27</f>
        <v>-3000000</v>
      </c>
      <c r="F63" s="100">
        <f>F27</f>
        <v>0</v>
      </c>
      <c r="H63" s="101">
        <f>H27</f>
        <v>-8000000</v>
      </c>
      <c r="J63" s="100">
        <f>J27</f>
        <v>0</v>
      </c>
      <c r="K63" s="100">
        <f>K27</f>
        <v>0</v>
      </c>
      <c r="L63" s="100">
        <f>L27</f>
        <v>0</v>
      </c>
      <c r="M63" s="100">
        <f>M27</f>
        <v>-1000000</v>
      </c>
      <c r="O63" s="101">
        <f>SUM(J63:M63)</f>
        <v>-1000000</v>
      </c>
    </row>
    <row r="64" spans="1:15" ht="15.75" thickBot="1" x14ac:dyDescent="0.3">
      <c r="A64" s="105" t="s">
        <v>92</v>
      </c>
      <c r="B64" s="105"/>
      <c r="C64" s="106">
        <f>SUM(C58:C63)</f>
        <v>153000000</v>
      </c>
      <c r="D64" s="106">
        <f>SUM(D58:D63)</f>
        <v>157000000</v>
      </c>
      <c r="E64" s="106">
        <f>SUM(E58:E63)</f>
        <v>174000000</v>
      </c>
      <c r="F64" s="106">
        <f>SUM(F58:F63)</f>
        <v>188000000</v>
      </c>
      <c r="H64" s="107">
        <f>SUM(H58:H63)</f>
        <v>672000000</v>
      </c>
      <c r="J64" s="106">
        <f>SUM(J58:J63)</f>
        <v>161000000</v>
      </c>
      <c r="K64" s="106">
        <f>SUM(K58:K63)</f>
        <v>166000000</v>
      </c>
      <c r="L64" s="106">
        <f>SUM(L58:L63)</f>
        <v>157000000</v>
      </c>
      <c r="M64" s="106">
        <f>SUM(M58:M63)</f>
        <v>156000000</v>
      </c>
      <c r="O64" s="107">
        <f>SUM(O58:O63)</f>
        <v>640000000</v>
      </c>
    </row>
    <row r="65" spans="1:15" ht="15.75" thickTop="1" x14ac:dyDescent="0.25">
      <c r="A65" s="108"/>
      <c r="B65" s="108"/>
      <c r="C65" s="112">
        <f>C64/C16</f>
        <v>9.8518995492594977E-2</v>
      </c>
      <c r="D65" s="112">
        <f>D64/D16</f>
        <v>0.10494652406417113</v>
      </c>
      <c r="E65" s="112">
        <f>E64/E16</f>
        <v>0.11756756756756757</v>
      </c>
      <c r="F65" s="112">
        <f>F64/F16</f>
        <v>0.12592096450100468</v>
      </c>
      <c r="H65" s="113">
        <f>H64/H16</f>
        <v>0.11159083361009631</v>
      </c>
      <c r="J65" s="112">
        <f>J64/J16</f>
        <v>0.11338028169014085</v>
      </c>
      <c r="K65" s="112">
        <f>K64/K16</f>
        <v>0.11968276856524873</v>
      </c>
      <c r="L65" s="112">
        <f>L64/L16</f>
        <v>0.12039877300613497</v>
      </c>
      <c r="M65" s="112">
        <f>M64/M16</f>
        <v>0.12168486739469579</v>
      </c>
      <c r="O65" s="113">
        <f>O64/O16</f>
        <v>0.11867235305025033</v>
      </c>
    </row>
    <row r="66" spans="1:15" ht="15" x14ac:dyDescent="0.25">
      <c r="H66" s="94"/>
      <c r="O66" s="94"/>
    </row>
    <row r="67" spans="1:15" ht="15" x14ac:dyDescent="0.25">
      <c r="A67" s="92" t="s">
        <v>93</v>
      </c>
      <c r="H67" s="94"/>
      <c r="O67" s="94"/>
    </row>
    <row r="68" spans="1:15" ht="15" x14ac:dyDescent="0.25">
      <c r="A68" s="68" t="str">
        <f>A11</f>
        <v>Commercial Industries</v>
      </c>
      <c r="C68" s="157">
        <f t="shared" ref="C68:F71" si="2">C51/C11</f>
        <v>0.24057971014492754</v>
      </c>
      <c r="D68" s="157">
        <f t="shared" si="2"/>
        <v>0.23716012084592145</v>
      </c>
      <c r="E68" s="157">
        <f t="shared" si="2"/>
        <v>0.24731182795698925</v>
      </c>
      <c r="F68" s="157">
        <f t="shared" si="2"/>
        <v>0.2595307917888563</v>
      </c>
      <c r="H68" s="151">
        <f>H51/H11</f>
        <v>0.24618249534450651</v>
      </c>
      <c r="J68" s="157">
        <f t="shared" ref="J68:M71" si="3">J51/J11</f>
        <v>0.2113323124042879</v>
      </c>
      <c r="K68" s="157">
        <f t="shared" si="3"/>
        <v>0.23162939297124602</v>
      </c>
      <c r="L68" s="157">
        <f t="shared" si="3"/>
        <v>0.2407108239095315</v>
      </c>
      <c r="M68" s="157">
        <f t="shared" si="3"/>
        <v>0.25423728813559321</v>
      </c>
      <c r="O68" s="151">
        <f>O51/O11</f>
        <v>0.23439340400471143</v>
      </c>
    </row>
    <row r="69" spans="1:15" ht="15" x14ac:dyDescent="0.25">
      <c r="A69" s="68" t="str">
        <f>A12</f>
        <v>Government Services</v>
      </c>
      <c r="C69" s="157">
        <f t="shared" si="2"/>
        <v>0.31351351351351353</v>
      </c>
      <c r="D69" s="157">
        <f t="shared" si="2"/>
        <v>0.32311977715877438</v>
      </c>
      <c r="E69" s="157">
        <f t="shared" si="2"/>
        <v>0.29545454545454547</v>
      </c>
      <c r="F69" s="157">
        <f t="shared" si="2"/>
        <v>0.29545454545454547</v>
      </c>
      <c r="H69" s="151">
        <f>H52/H12</f>
        <v>0.30704815073272856</v>
      </c>
      <c r="J69" s="157">
        <f t="shared" si="3"/>
        <v>0.34328358208955223</v>
      </c>
      <c r="K69" s="157">
        <f t="shared" si="3"/>
        <v>0.31671554252199413</v>
      </c>
      <c r="L69" s="157">
        <f t="shared" si="3"/>
        <v>0.33136094674556216</v>
      </c>
      <c r="M69" s="157">
        <f t="shared" si="3"/>
        <v>0.34421364985163205</v>
      </c>
      <c r="O69" s="151">
        <f>O52/O12</f>
        <v>0.33382679496669132</v>
      </c>
    </row>
    <row r="70" spans="1:15" ht="15" x14ac:dyDescent="0.25">
      <c r="A70" s="68" t="str">
        <f>A13</f>
        <v>Transportation</v>
      </c>
      <c r="C70" s="157">
        <f t="shared" si="2"/>
        <v>0.21276595744680851</v>
      </c>
      <c r="D70" s="157">
        <f t="shared" si="2"/>
        <v>0.17204301075268819</v>
      </c>
      <c r="E70" s="157">
        <f t="shared" si="2"/>
        <v>0.2153846153846154</v>
      </c>
      <c r="F70" s="157">
        <f t="shared" si="2"/>
        <v>0.21717171717171718</v>
      </c>
      <c r="H70" s="151">
        <f>H53/H13</f>
        <v>0.2046936114732725</v>
      </c>
      <c r="J70" s="157">
        <f t="shared" si="3"/>
        <v>0.19886363636363635</v>
      </c>
      <c r="K70" s="157">
        <f t="shared" si="3"/>
        <v>0.19444444444444445</v>
      </c>
      <c r="L70" s="157">
        <f t="shared" si="3"/>
        <v>0.21195652173913043</v>
      </c>
      <c r="M70" s="157">
        <f t="shared" si="3"/>
        <v>0.21164021164021163</v>
      </c>
      <c r="O70" s="151">
        <f>O53/O13</f>
        <v>0.20438957475994513</v>
      </c>
    </row>
    <row r="71" spans="1:15" ht="15" x14ac:dyDescent="0.25">
      <c r="A71" s="68" t="str">
        <f>A14</f>
        <v>Other</v>
      </c>
      <c r="C71" s="157">
        <f t="shared" si="2"/>
        <v>0.12786885245901639</v>
      </c>
      <c r="D71" s="157">
        <f t="shared" si="2"/>
        <v>0.12802768166089964</v>
      </c>
      <c r="E71" s="157">
        <f t="shared" si="2"/>
        <v>0.1773049645390071</v>
      </c>
      <c r="F71" s="157">
        <f t="shared" si="2"/>
        <v>0.12643678160919541</v>
      </c>
      <c r="H71" s="151">
        <f>H54/H14</f>
        <v>0.13984168865435356</v>
      </c>
      <c r="J71" s="157">
        <f t="shared" si="3"/>
        <v>0.15234375</v>
      </c>
      <c r="K71" s="157">
        <f t="shared" si="3"/>
        <v>0.16666666666666666</v>
      </c>
      <c r="L71" s="157">
        <f t="shared" si="3"/>
        <v>6.7484662576687116E-2</v>
      </c>
      <c r="M71" s="157">
        <f t="shared" si="3"/>
        <v>0</v>
      </c>
      <c r="O71" s="151">
        <f>O54/O14</f>
        <v>0.1174934725848564</v>
      </c>
    </row>
    <row r="72" spans="1:15" ht="15" x14ac:dyDescent="0.25">
      <c r="A72" s="69" t="str">
        <f>A15</f>
        <v>Corporate</v>
      </c>
      <c r="C72" s="187"/>
      <c r="D72" s="187"/>
      <c r="E72" s="187"/>
      <c r="F72" s="187"/>
      <c r="H72" s="188"/>
      <c r="J72" s="187"/>
      <c r="K72" s="187"/>
      <c r="L72" s="187"/>
      <c r="M72" s="187"/>
      <c r="O72" s="188"/>
    </row>
    <row r="73" spans="1:15" ht="15.75" thickBot="1" x14ac:dyDescent="0.3">
      <c r="A73" s="105" t="s">
        <v>64</v>
      </c>
      <c r="B73" s="105"/>
      <c r="C73" s="189">
        <f>C56/C16</f>
        <v>9.8518995492594977E-2</v>
      </c>
      <c r="D73" s="189">
        <f>D56/D16</f>
        <v>0.10494652406417113</v>
      </c>
      <c r="E73" s="189">
        <f>E56/E16</f>
        <v>0.11756756756756757</v>
      </c>
      <c r="F73" s="189">
        <f>F56/F16</f>
        <v>0.12592096450100468</v>
      </c>
      <c r="H73" s="190">
        <f>H56/H16</f>
        <v>0.11159083361009631</v>
      </c>
      <c r="J73" s="189">
        <f>J56/J16</f>
        <v>0.11338028169014085</v>
      </c>
      <c r="K73" s="189">
        <f>K56/K16</f>
        <v>0.11968276856524873</v>
      </c>
      <c r="L73" s="189">
        <f>L56/L16</f>
        <v>0.12039877300613497</v>
      </c>
      <c r="M73" s="189">
        <f>M56/M16</f>
        <v>0.12168486739469579</v>
      </c>
      <c r="O73" s="190">
        <f>O56/O16</f>
        <v>0.11867235305025033</v>
      </c>
    </row>
    <row r="74" spans="1:15" ht="15.75" thickTop="1" x14ac:dyDescent="0.25">
      <c r="A74" s="145"/>
      <c r="B74" s="145"/>
      <c r="C74" s="145"/>
      <c r="D74" s="145"/>
      <c r="E74" s="145"/>
      <c r="F74" s="145"/>
      <c r="H74" s="146"/>
      <c r="J74" s="145"/>
      <c r="K74" s="145"/>
      <c r="L74" s="145"/>
      <c r="M74" s="145"/>
      <c r="O74" s="146"/>
    </row>
    <row r="75" spans="1:15" ht="15.75" thickBot="1" x14ac:dyDescent="0.3">
      <c r="A75" s="105" t="s">
        <v>92</v>
      </c>
      <c r="B75" s="105"/>
      <c r="C75" s="189">
        <f>C64/C16</f>
        <v>9.8518995492594977E-2</v>
      </c>
      <c r="D75" s="189">
        <f>D64/D16</f>
        <v>0.10494652406417113</v>
      </c>
      <c r="E75" s="189">
        <f>E64/E16</f>
        <v>0.11756756756756757</v>
      </c>
      <c r="F75" s="189">
        <f>F64/F16</f>
        <v>0.12592096450100468</v>
      </c>
      <c r="H75" s="190">
        <f>H64/H16</f>
        <v>0.11159083361009631</v>
      </c>
      <c r="J75" s="189">
        <f>J64/J16</f>
        <v>0.11338028169014085</v>
      </c>
      <c r="K75" s="189">
        <f>K64/K16</f>
        <v>0.11968276856524873</v>
      </c>
      <c r="L75" s="189">
        <f>L64/L16</f>
        <v>0.12039877300613497</v>
      </c>
      <c r="M75" s="189">
        <f>M64/M16</f>
        <v>0.12168486739469579</v>
      </c>
      <c r="O75" s="190">
        <f>O64/O16</f>
        <v>0.11867235305025033</v>
      </c>
    </row>
    <row r="76" spans="1:15" ht="15.75" thickTop="1" x14ac:dyDescent="0.25">
      <c r="A76" s="108"/>
      <c r="B76" s="108"/>
      <c r="C76" s="108"/>
      <c r="D76" s="108"/>
      <c r="E76" s="108"/>
      <c r="F76" s="108"/>
      <c r="H76" s="108"/>
      <c r="J76" s="108"/>
      <c r="K76" s="108"/>
      <c r="L76" s="108"/>
      <c r="M76" s="108"/>
      <c r="O76" s="108"/>
    </row>
    <row r="77" spans="1:15" ht="15" x14ac:dyDescent="0.25"/>
  </sheetData>
  <hyperlinks>
    <hyperlink ref="P1" location="Index!A1" display="Back" xr:uid="{D5D48433-F934-408C-B7E0-B2A5352B62FC}"/>
  </hyperlinks>
  <pageMargins left="0.75" right="0.75" top="1" bottom="1" header="0.5" footer="0.5"/>
  <pageSetup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Index</vt:lpstr>
      <vt:lpstr>GAAP</vt:lpstr>
      <vt:lpstr>Non-GAAP Reported</vt:lpstr>
      <vt:lpstr>Non-GAAP 606 Adj. Metrics</vt:lpstr>
      <vt:lpstr>Balance Sheet</vt:lpstr>
      <vt:lpstr>BS Summary</vt:lpstr>
      <vt:lpstr>Cash Flows</vt:lpstr>
      <vt:lpstr>Operational Data</vt:lpstr>
      <vt:lpstr>Segments Data</vt:lpstr>
      <vt:lpstr>Segments ex. Divestiture Impact</vt:lpstr>
      <vt:lpstr>Horizontal Revenue</vt:lpstr>
      <vt:lpstr>'Balance Sheet'!Print_Area</vt:lpstr>
      <vt:lpstr>'Cash Flows'!Print_Area</vt:lpstr>
      <vt:lpstr>'Non-GAAP 606 Adj. Metrics'!Print_Area</vt:lpstr>
      <vt:lpstr>'Non-GAAP Reported'!Print_Area</vt:lpstr>
      <vt:lpstr>'Operational Data'!Print_Area</vt:lpstr>
      <vt:lpstr>'Segments Data'!Print_Area</vt:lpstr>
      <vt:lpstr>'Segments ex. Divestiture Impact'!Print_Area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Inyang Monk</dc:creator>
  <cp:lastModifiedBy>Alan Katz</cp:lastModifiedBy>
  <cp:lastPrinted>2019-02-19T22:14:43Z</cp:lastPrinted>
  <dcterms:created xsi:type="dcterms:W3CDTF">2019-02-19T16:38:50Z</dcterms:created>
  <dcterms:modified xsi:type="dcterms:W3CDTF">2019-02-20T03:14:14Z</dcterms:modified>
</cp:coreProperties>
</file>